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30" activeTab="0"/>
  </bookViews>
  <sheets>
    <sheet name="CATÁLOGO DE CONCEPTOS" sheetId="1" r:id="rId1"/>
  </sheets>
  <definedNames>
    <definedName name="_Order1" hidden="1">255</definedName>
    <definedName name="_Order2" hidden="1">255</definedName>
    <definedName name="_xlnm.Print_Area" localSheetId="0">'CATÁLOGO DE CONCEPTOS'!$A$1:$G$211</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'CATÁLOGO DE CONCEPTOS'!$1:$16</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<sst xmlns="http://schemas.openxmlformats.org/spreadsheetml/2006/main" count="447" uniqueCount="251">
  <si>
    <t>TRAZO Y NIVELACION DE TERRENO CON APARATO, TRAZANDO EJES, ESTABLECIENDO NIVELES Y REFERENCIAS NECESARIAS. INCLUYE: ESTACAS, MOJONERAS, BANCOS DE NIVEL, EQUIPO, HERRAMIENTA Y TODA LA MANO DE OBRA PARA SU COMPLETA EJECUCION, EN AGUA POTABLE Y ALCANTARILLADO.</t>
  </si>
  <si>
    <t>m2</t>
  </si>
  <si>
    <t>M3</t>
  </si>
  <si>
    <t>RELLENO CON MATERIAL PRODUCTO DE BANCO COMPACTADO CON EQUIPO MECANICO AL 95 % PROCTOR, EN CAPAS DE 20cm, INCLUYE: SUMINISTRO, ACARREO Y SELECCIÓN DEL MATERIAL DE RELLENO, LA ADICIÓN DEL AGUA NECESARIA, MANO DE OBRA Y HERRAMIENTA.</t>
  </si>
  <si>
    <t>m3</t>
  </si>
  <si>
    <t>CON PLAN 100 10 CM</t>
  </si>
  <si>
    <t>PLANTILLA DE CONCRETO DE F´C 100 KG/CM2 DE 10 CM. DE ESPESOR AGREGADO MAXMO DE 1 1/2"</t>
  </si>
  <si>
    <t>CONC 280 PRE BOM EST</t>
  </si>
  <si>
    <t>CONCRETO HIDRAULICO PREMEZCLADO, CON CEMENTO PUZOLANICO RESISTENTE A LOS SULFATOS, T.M.A. 19 MM,  CON RELACION AGUA CEMENTO NO MAYOR A 0.45 Y RESISTENCIA NO MENOR A 280 Kg/cm2 COLADO EN MUROS Y FONDO DE LAS ESTRUCTURAS IMPORTANTES COMO SON TANQUES DEL REACTOR, SEDIMENTADORES, CONTACTO DE CLORO, DIGESTORES, COLADO EN MUROS HASTA 6.0 MTS DE ALTURA INCLUYE SUMINISTRO DEL CONCRETO, DEPERDICIOS PRODUCIDOS EN EL BOMBEO Y TOMA DE PRUEBAS, ACARREOS CON CARRETILLA, COLADO, BOMBEADO CON BOMBA DE PLUMA, VIBRADO, CURADO CON CURACRETO, ANDAMIOS PARA MANIOBRAS DE COLADO, NIVELADO, REGLEADO,EQUIPO, HERRAMIENTA Y MANO DE OBRA .</t>
  </si>
  <si>
    <t>kg</t>
  </si>
  <si>
    <t>CIMB APA MUR TRA COL</t>
  </si>
  <si>
    <t>CIMBRA DE MADERA PARA ACABADOS APARENTE EN MUROS, TRABES Y COLUMNAS. INCLUYE: CIMBRADO, DESCIMBRADO, MATERIALES, HERRAMIENTA Y MANO DE OBRA NECESARIA PARA SU COMPLETA EJECUCION.</t>
  </si>
  <si>
    <t>CIMB COM MUR TRA COL</t>
  </si>
  <si>
    <t>CIMBRA DE MADERA PARA ACABADOS COMUN EN MUROS, TRABES Y COLUMNAS. INCLUYE: CIMBRADO, DESCIMBRADO, MATERIALES, HERRAMIENTA Y MANO DE OBRA NECESARIA PARA SU COMPLETA EJECUCION.</t>
  </si>
  <si>
    <t>IMPE BAN PVC S/O 7 1/2"</t>
  </si>
  <si>
    <t>SUMINISTRO Y COLOCACION DE BANDA SIN OJILLOS DE PVC, 7 1/2" DE ANCHO, INCLUYE: FLETES, ACARREOS, MANIOBRAS LOCALES, MATERIAL DE FIJACION Y MANO DE OBRA.</t>
  </si>
  <si>
    <t>ML</t>
  </si>
  <si>
    <t>DEMO EST CON REF</t>
  </si>
  <si>
    <t>DEMOLICION A MANO DE ESTRUCTURAS DE CONCRETO REFORZADO, INCLUYE: CARGA Y RETIRO DEL MATERIAL PRODUCTO DE LA DEMOLICION, EL EQUIPO, LA MANO DE OBRA Y LA HERRAMIENTA NECESARIA PARA SU COMPLETA EJECUCION.</t>
  </si>
  <si>
    <t>LIMP GRU OBR</t>
  </si>
  <si>
    <t>LIMPIEZA GRUESA DE LA OBRA, INCLUYE:CARGA A MANO Y  RETIRO EN CAMION DE VOLTEO, FUERA DE LA OBRA DEL MATERIAL PRODUCTO DE LA LIMPIEZA, MANO DE OBRA Y HERRAMIENTA</t>
  </si>
  <si>
    <t>ACER INOX REJI CRIB</t>
  </si>
  <si>
    <t>SUMINISTRO E INSTALACIÓN DE REJILLA DE CRIBADO GRUESO, FABRICADA A BASE DE SOLERA DE ACERO INOXIDABLE DE 1/4" X 1", CON SEPARACIÓN ENTRE BARRAS DE 25 MM, CHAROLA DE ESCURRIMIENTO DE ACERO INOXIDABLE CON LAS SIGUIENTES DIMENSIONES:  0.50 MT DE ANCHO X 0.6 MT DE ALTURA DEL CANAL, INCLINACIÓN 60º.</t>
  </si>
  <si>
    <t>PZA</t>
  </si>
  <si>
    <t>ACER COM AGU 40X122</t>
  </si>
  <si>
    <t>FABRICACION E INSTALACION DE COMPUERTA DE AGUJA, DE PLACA DE ACERO DE 1/4" DE ESPESOR Y 0.40x1.22 m DE SECCION, CON ALTURA TOTAL DE 2.30 m, CON MECANISMO DE ELEVACION CPN OPERADOR MECANICO MANUAL, MARCO GUIA Y PROTECCION DE ANGULO DE 2" X 1/4" Y ANCLAS AHOGADAS, TORNILLOS DE FIJACION DE ACERO INOXIDABLE DE 3/8" X 1 1/2" @ 10 cm DE SEPARACION, INCLUYE: PROTECCION ANTICORROSIVA, MATERIALES, EQUIPO, HERRAMIENTA Y MANO DE OBRA.</t>
  </si>
  <si>
    <t>ACER INOX VERT</t>
  </si>
  <si>
    <t>SUMINISTRO E INSTALACIÓN DE VERTEDOR TIPO V, FABRICADO EN PLACA DE ACERO INOXIDABLE DE 1/4" Y ACERO ESTRUCTURAL INOXIDABLE ,  CON LAS SIGUIENTES DIMENSIONES: 0.50 MT DE ANCHO X 0.60 MT DE ALTURA DEL CANAL.</t>
  </si>
  <si>
    <t>ACER ESC MAR 1.5</t>
  </si>
  <si>
    <t>FABRICACIÓN Y SUMINISTRO DE ESCALERA MARINA DE TUBO DE ACERO CED. 30 DE 1 1/2" DE DIAMETRO Y ESCALONES DE FIERRO REDONDO DE 3/4" A 40 CM. DE ANCHO, CON ESCALONES DE 40 CM DE ANCHO SEPARADOS @ 40CM, ALTURA TOTAL DE 2.20 m, INCLUYE: INSTALACIÓN, PROTECCIÓN CON ANTICORROSIVA Y ANCLAS PARA SU INSTALACIÓN.</t>
  </si>
  <si>
    <t>PT ACER BARA TUB 1 M</t>
  </si>
  <si>
    <t>BARANDAL TUBULAR FABRICADO CON TUBO DE 2" CED. 40 CON UNA ALTURA TOTAL DE 1 MT , CON RODAPIÉ  DE SOLERA DE 1/4" X 4" INCLUYE ANCLAJE, MONTAJE Y PINTURA</t>
  </si>
  <si>
    <t>SUMINISTRO Y MONTAJE DE VORTEX MODELO DPR, DE 2 METROS DE DIÁMETRO CON SITEMA DE ELEVACIÓN DE ARENAS, INCLUYE SOPLADOR Y CLASIFICADOR DE ARENAS MODELO ES, MARCA SERECO O SIMILAR</t>
  </si>
  <si>
    <t>OBRA CIVIL PRETRATAMIENTO (VORTEX)</t>
  </si>
  <si>
    <t>01.01.00</t>
  </si>
  <si>
    <t>01.01.01</t>
  </si>
  <si>
    <t>PRETRATAMIENTO</t>
  </si>
  <si>
    <t>01.00.00</t>
  </si>
  <si>
    <t>01.01.02</t>
  </si>
  <si>
    <t>OBRA MECANICA PRETRATAMIENTO Y VORTEX</t>
  </si>
  <si>
    <t>SUMINISTRO E INSTALACION DE BOMBA SUMERGIBLE  PARA AGUAS NEGRAS CON UN FLUJO  MEDIO DE 20 LPS Y UNA CARGA DINAMICA TOTAL DE 14.00 METROS DE COLUMNA DE AGUA, MOTOR TIPO JAULA DE ARDILLA DE 10 HP Y 1735 RPM, AISLAMIENTO CLASE "H" TEMPERATURA DE TRABAJO NOMINAL 180 ºC PERMITE HASTA 15 ARRANQUES POR HORA MAXIMO AUMENTO DE TEMPERATURA NO EXCEDE DE 80 ºC PROLONGANDO LA VIDA DEL DEVANADO Y BALEROS DEL MOTOR, INTERRUPTORES TÉRMICOS EN DEVANADO DEL MOTOR A 125 ºC SENSOR DE HUMEDAD CAMARA DE SELLOS + MINI CAS, 10 METROS DE CABLE DE PODER Y CONTROL, CODO DE DESCARGA SISTEMA AUTOCOPLE DE 150 X 150 MM, SET DE FIJACIÓN DEL CODO DE DESACRGA, ABRAZADERA SUPERIOR DE BARRAS GUÍA DE 2", SET DE FIJACIÓN DE ABRAZADERA SUPERIOR 9 METROS DE CADENA CON GANCHO INCLUYE SOPORTE DE LÍNEA DE LA MISMA MARCA EN ACERO INOXIDABLE, TORNILLERÍA, EMPAQUES, ELEMENTOS DE FIJACIÓN, ANCLAJE Y SOPORTE, CARGA, FLETE AL LUGAR DE LA OBRA, DESCARGA, MANIOBRAS Y ACARREOS LOCALES, BAJADO AL CARCAMO, LIMPIEZA, LUBRICACION, SU INSTALACION, EL EQUIPO, LA HERRAMIENTA Y LA MANO DE OBRA NECESARIA PARA SU COMPLETA EJECUCION.</t>
  </si>
  <si>
    <t>pza</t>
  </si>
  <si>
    <t xml:space="preserve">SUMINISTRO E INSTALACIÓN DE TUBERÍA DE ACERO AL CARBÓN A-53 GRADO B CÉDULA 40 CON COSTURA, EXTREMOS BISELADOS, DE 4" DE DIÁMETRO, INCLUYE CORTES, BISELES, SOLDADURAS,  TORNILLERÍA, EMPAQUES, ELEMENTOS DE FIJACIÓN, ANCLAJE Y SOPORTE ASÍ COMO RECUBRIMIENTO EPOXICO A BASE DE LIMPIEZA A CHORRO DE ARENA A METAL BLANCO, DOS MANOS DE PRIMARIO EPOXICO DE ALQUITRAN DE HULLA (RP-5 "B") Y DOS MANOS DE ACABADO EPOXICO  DE ALQUITRAN DE HULLA (RP-5 "B") CON ESPESOR MÍNIMO DE PELICULA SECA DE 4 MILESIMAS DE PULGADA POR CADA MANO.  </t>
  </si>
  <si>
    <t>m</t>
  </si>
  <si>
    <t xml:space="preserve">SUMINISTRO E INSTALACIÓN DE VÁLVULA DE RETENCIÓN (CHECK) TIPO OBLEA CON RESORTE INTERNO PARA INSTALACIÓN ENTRE BRIDAS DE 4" DE DIÁMETRO, CUERPO DE HIERRO FUNDIDO ASTM A-216 GRADO WCB, DISCO DE ACERO INOXIDABLE 316 ASTM A-743 CF8M, VÁSTAGO DE ACERO INOXIDABLE 316 ASTM A-276, ASIENTO DE EPDM, RESORTE DE ACERO INOXIDABLE 316 Y TAPÓN DE ACERO AL CARBÓN,  INCLUYE TORNILLERÍA, EMPAQUES, elementos DE FIJACIÓN, ANCLAJE Y SOPORTE ASÍ COMO RECUBRIMIENTO EPOXICO A BASE DE LIMPIEZA A CHORRO DE ARENA A METAL BLANCO, DOS MANOS DE PRIMARIO EPOXICO DE ALQUITRAN DE HULLA (RP-5 "B") Y DOS MANOS DE ACABADO EPOXICO  DE ALQUITRAN DE HULLA (RP-5 "B") CON ESPESOR MÍNIMO DE PELICULA SECA DE 4 MILESIMAS DE PULGADA POR CADA MANO.  </t>
  </si>
  <si>
    <t>SUMINISTRO E INSTALACIÓN DE VALVULAS DE ADMISION Y EXPULSION DE AIRE (150 PSI) CUERPO DE HIERRO GRIS ASTM-A-48 FLOTADOR  DE ACERO INOXIDABLE ASTM-A-240 Y PINTURA EPOXICA DE 1" DE DIÁMETRO.</t>
  </si>
  <si>
    <t>SUMINISTRO E INSTALACIÓN DE VALVULAS DE COMPUERTA DE 4" DE DIÁMETRO, V5ASTAGO FIJO DE (125 PSI) CUERPOS Y BONETES DE FO.FO., VASTAGO DE BRONCE AL MANGANESO, ANILLOS DE OCLUSOR Y ASIENTO DE BRONCE PUESTA EN OBRA.</t>
  </si>
  <si>
    <t xml:space="preserve">JUNTA FLEXIBLE DE 4" DE DIÁMETRO PARA UNIÓN BRIDADA EN NEOPRENO CON REFUERZOS METÁLICOS, INCLUYE TORNILLERÍA, EMPAQUES, elementos DE FIJACIÓN, ANCLAJE Y SOPORTE ASÍ COMO RECUBRIMIENTO EPOXICO A BASE DE LIMPIEZA A CHORRO DE ARENA A METAL BLANCO, DOS MANOS DE PRIMARIO EPOXICO DE ALQUITRAN DE HULLA (RP-5 "B") Y DOS MANOS DE ACABADO EPOXICO  DE ALQUITRAN DE HULLA (RP-5 "B") CON ESPESOR MÍNIMO DE PELICULA SECA DE 4 MILESIMAS DE PULGADA POR CADA MANO.  </t>
  </si>
  <si>
    <t>SUMINISTRO E INSTALACIÓN DE REDUCCIÓN CONCENTRICA DE 4" X 6" AL CARBÓN A-53, GRADO B, CÉDULA 40, INCLUYE CORTES, BISELADO, SOLDADURAS EMPAQUES, TORNILLERÍA Y SISTEMA DE PROTECCIÓN ANTICORROSIVA DE ACUERDO A CLAVE FM-3 DE ESPECIFICACIONES</t>
  </si>
  <si>
    <t xml:space="preserve">TUBERÍA DE ACERO AL CARBÓN A-53 GRADO B CÉDULA 40 CON COSTURA, EXTREMOS BISELADOS, DE 14" DE DIÁMETRO, INCLUYE CORTES, BISELES, SOLDADURAS,  TORNILLERÍA, EMPAQUES, ELEMENTOS DE FIJACIÓN, ANCLAJE Y SOPORTE ASÍ COMO RECUBRIMIENTO EPOXICO A BASE DE LIMPIEZA A CHORRO DE ARENA A METAL BLANCO, DOS MANOS DE PRIMARIO EPOXICO DE ALQUITRAN DE HULLA (RP-5 "B") Y DOS MANOS DE ACABADO EPOXICO  DE ALQUITRAN DE HULLA (RP-5 "B") CON ESPESOR MÍNIMO DE PELICULA SECA DE 4 MILESIMAS DE PULGADA POR CADA MANO.  </t>
  </si>
  <si>
    <t xml:space="preserve">SUMINISTRO E INSTALACION DE CODO DE 90º A.C.  A-53, GRADO B, DE 6" DE DIÁMETRO  INCLUYE CORTES, BISELADO, REFUERZOS Y SOLDADURAS, ELEMENTOS DE FIJACIÓN, ANCLAJE Y SOPORTE, ASÍ COMO RECUBRIMIENTO EPOXICO A BASE DE LIMPIEZA A CHORRO DE ARENA A METAL BLANCO, DOS MANOS DE PRIMARIO EPOXICO DE ALQUITRAN DE HULLA (RP-5 "B") Y DOS MANOS DE ACABADO EPOXICO  DE ALQUITRAN DE HULLA (RP-5 "B") CON ESPESOR MÍNIMO DE PELICULA SECA DE 4 MILESIMAS DE PULGADA POR CADA MANO.   </t>
  </si>
  <si>
    <t xml:space="preserve">MULTIPLE DE DESCARGA DE BOMBAS, FABRICADO CON TUBERÍA DE ACERO AL CARBÓN A-53 GRADO B CÉDULA 40 CON COSTURA, EXTREMOS BISELADOS, DE 14" DE DIÁMETRO, CON LONGITUD TOTAL DE 1.50 M, CON DOS INSERCIONES A 45º DE UN METRO CADA UNA Y 8" DE DIÁMETRO, UN CODO DE 90º Y 3 BRIDAS S.O. R.F. 150#, INCLUYE TORNILLERÍA, EMPAQUES, ELEMENTOS DE FIJACIÓN, ANCLAJE Y SOPORTE ASÍ COMO RECUBRIMIENTO EPOXICO A BASE DE LIMPIEZA A CHORRO DE ARENA A METAL BLANCO, DOS MANOS DE PRIMARIO EPOXICO DE ALQUITRAN DE HULLA (RP-5 "B") Y DOS MANOS DE ACABADO EPOXICO  DE ALQUITRAN DE HULLA (RP-5 "B") CON ESPESOR MÍNIMO DE PELICULA SECA DE 4 MILESIMAS DE PULGADA POR CADA MANO.  </t>
  </si>
  <si>
    <t>01.02.00</t>
  </si>
  <si>
    <t>CARCAMO DE BOMBEO</t>
  </si>
  <si>
    <t>OBRA MECANICA CARCAMO DE BOMBEO</t>
  </si>
  <si>
    <t>01.02.01</t>
  </si>
  <si>
    <t>BIOREACTOR</t>
  </si>
  <si>
    <t>OBRA CIVIL BIOREACTOR</t>
  </si>
  <si>
    <t>01.03.00</t>
  </si>
  <si>
    <t>01.03.01</t>
  </si>
  <si>
    <t>DESM TUB FOG 4</t>
  </si>
  <si>
    <t>DESINSTALACION DE TUBERIA DE Fo. Go. CEDULA 40, DE 4" DE DIAMETRO, INCLUYE:EL EQUIPO Y LA MANO DE OBRA NECESARIA.</t>
  </si>
  <si>
    <t>RUPT BAN CON MO</t>
  </si>
  <si>
    <t>RANURA EN MURO DE CONCRETEO PARA FORMAR SUPERFICIE RUGOSA EN MURO PARA UNIÓN DE CONCRETO NUEVO CON CONCRETO VIEJO EN MURO, A MANO DE  2 CMS. DE PROFUNDIDAD, INCLUYE: LA MANO DE OBRA Y LA HERRAMIENTA NECESARIA PARA SU COMPLETA EJECUCION.</t>
  </si>
  <si>
    <t>ANCLAJE PARA UNIR CONCRETO VIEJO CONCONCRETO NUEVO CON ANCHO DE JUNTA IGUAL A 20 CM UTILIZANDO SISTEMA HILTI O SIMILAR DE ACUERDO A PLANOS DE PROYECTO, INCLUYE MANO DE OBRA Y MATERIALES PARA SU CORRECTA EJECUCIÓN</t>
  </si>
  <si>
    <t>CONCRETO HIDRAULICO PREMEZCLADO, CON CEMENTO PUZOLANICO RESISTENTE A LOS SULFATOS, T.M.A. 19 MM,  CON RELACION AGUA CEMENTO NO MAYOR A 0.45 Y RESISTENCIA NO MENOR A 280 Kg/cm2 COLADO EN MUROS  HASTA 6.0 MTS DE ALTURA INCLUYE ADITIVO EPOXICO PARA UNIÓN DE CONCRETO NUEVO CON CONCRETO VIEJO,  SUMINISTRO DEL CONCRETO, DEPERDICIOS PRODUCIDOS EN EL BOMBEO Y TOMA DE PRUEBAS, ACARREOS CON CARRETILLA, COLADO, BOMBEADO CON BOMBA DE PLUMA, VIBRADO, CURADO CON CURACRETO, ANDAMIOS PARA MANIOBRAS DE COLADO, NIVELADO, REGLEADO,EQUIPO, HERRAMIENTA Y MANO DE OBRA .</t>
  </si>
  <si>
    <t>CAJA VAL 310/310/310</t>
  </si>
  <si>
    <t>CONSTRUCCION DE CAJA DE VALVULAS PARA ALIMENTACION AL MULTIPLE DE SUCCION DE 3.10X3.10X3.10 MTS., MEDIDAS INTERIORES, INCLUYE: TRAZO , EXCAVACION, PLANTILLA DE PIEDRA BRAZA DE 30 CM. DE ESPESOR, LOSA DE PISO DE 15 CMS DE ESPESOR f'C=200 KG/CM2 ARMADA CON PARRILLA DE 3/8" @ 30 cms, MURO A TEZON CON BLOCK DE LA REGION, CASTILLOS @ ESQUINA CON 4 1/2" Y ESTRIBOS ALAMBRON @ 20 CMS, APLANADO CON MORTERO CEM. A. RIO 1:3, LOSA DE TECHO DE 25 CMS DE ESPESOR CON PARRILLA DE 1/2" @ 10 CMS. , CONTRAMARCO CON CANAL DE 6", MARCO Y TAPA DE HIERRO DUCTIL Y TODO LO NECESARIO PARA SU CORRECTA EJECUCION.</t>
  </si>
  <si>
    <t>LIMPIEZA GRUESA DE LA OBRA, INCLUYE:CARGA A MANO Y  RETIRO EN CAMION DE VOLTEO, FUERA DE LA OBRA DEL MATERIAL PRODUCTO DE LA LIMPIEZA, MANO DE OBRA Y HERRAMIENTA.</t>
  </si>
  <si>
    <t>OBRA MECANICA BIOREACTOR</t>
  </si>
  <si>
    <t>01.03.02</t>
  </si>
  <si>
    <t>SUMINISTRO E INSTALACIÓN DE HIDROCRIBA PARA Q MAX DE 61 LPS (48") FABRICADA EN ACERO INOXIDABLE.</t>
  </si>
  <si>
    <t>MEZCLADOR SUMERGIBLE DE 3 HP</t>
  </si>
  <si>
    <t>FONTANERÍA</t>
  </si>
  <si>
    <t>LOTE</t>
  </si>
  <si>
    <t>BOMBAS DE RECIRCULACIÓN BOMBA SUMERGIBLE PARA AGUAS NEGRAS MODELO CP3102.181 MT MOTOR 3.7 KW (5 HP) 230-460 V Y 1720 RPM, MOTOR TIPO JAULA DE ARDILLA, AISLAMIENTO CLASE “H”TEMPERATURA DE TRABAJO NOMINAL 180ºC PERMITE HASTA 15 ARRANQUES POR HORA MAXIMO AUMENTO DE TEMPERATURA NO EXCEDE DE 80ºC PROLONGANDO LA VIDA DEL DEVANADO Y BALEROS DEL MOTOR, INTERRUPTORES TERMICOS EN DEVANADO DEL MOTOR A 125 ºC SENSOR DE HUMEDAD CAMARA DE SELLOS + MINI CAS 10 METROS DE CABLE DE PODER Y CONTROL CODO DE DESCARGA SISTEMA DE AUTOCOPLE DE 100 X 100 MM SET DE FIJACIÓN DELCODO DE DESCARGA ABRAZADERA SUPERIOR DE BARRAS GUÍA DE 2” SET DE FIJACIÓN DE ABRAZADERA SUPERIOR
9 METROS DE CADENA CON GANCHO CONDICIONES DE OPERACIÓN A CUMPLIR SE GARANTIZA UN GASTO DE 36.3 LPS POR BOMBA
A UNA CDT DE 6.08 M</t>
  </si>
  <si>
    <t>SUMINISTRO E INSTALACIÓN DE SISTEMA DE DIFUSIÓN DE BURBUJA FINA PARA UN REQUERIMIENTO DE OXIGENO DE 1,1020 M3/H INCLUYE: TUBERIA DE ACERO INOXIDABLE Y PVC PARA INTEGRAR EL SISTEMA, ASÍ COMO 275 DIFUSORES CON TRANSFERENCIA DE OXIGENO IGUAL A 4 M3/HR.</t>
  </si>
  <si>
    <r>
      <t>SUMINISTRO Y COLOCACIÓN DE BIOMEDIA FLUIDIZADA TIPO AQWISE EN ZONA AEROBIA DE BIOREACTOR, AREA EFECTIVA DE 650 m</t>
    </r>
    <r>
      <rPr>
        <vertAlign val="superscript"/>
        <sz val="9"/>
        <rFont val="Arial"/>
        <family val="2"/>
      </rPr>
      <t>2</t>
    </r>
    <r>
      <rPr>
        <sz val="9"/>
        <rFont val="Arial"/>
        <family val="2"/>
      </rPr>
      <t>/m</t>
    </r>
    <r>
      <rPr>
        <vertAlign val="superscript"/>
        <sz val="9"/>
        <rFont val="Arial"/>
        <family val="2"/>
      </rPr>
      <t>3</t>
    </r>
    <r>
      <rPr>
        <sz val="9"/>
        <rFont val="Arial"/>
        <family val="2"/>
      </rPr>
      <t xml:space="preserve"> EN MATERIAL DE POLIETILENO DE ALTA DENSIDAD CON DENSIDAD ENTRE 0.94 Y 0.96 g/CM</t>
    </r>
    <r>
      <rPr>
        <vertAlign val="superscript"/>
        <sz val="9"/>
        <rFont val="Arial"/>
        <family val="2"/>
      </rPr>
      <t>3</t>
    </r>
  </si>
  <si>
    <t xml:space="preserve">RETIRO DE MATERIAL SOBRANTE PRODUCTO DE EXCAVACIÓN FUERA DE LA OBRA A TIRADERO QUE EL CONTRATISTA CONSIGA, INCLUYE: CARGA, DESCARGA Y TODAS LAS MANIOBRAS NECESARIAS, MEDIDO EN SECCIÓN. </t>
  </si>
  <si>
    <t>RETIRO DE MATERIAL SOBRANTE PRODUCTO DE EXCAVACIÓN FUERA DE LA OBRA A TIRADERO QUE EL CONTRATISTA CONSIGA, INCLUYE: CARGA, DESCARGA Y TODAS LAS MANIOBRAS NECESARIAS, MEDIDO EN SECCIÓN.</t>
  </si>
  <si>
    <r>
      <t xml:space="preserve">SOPLADOR CENTRIFUGO MARCA SPENCER MODELO CS23R56 EN DISEÑO POWER MIZER FABRICADO EN FUNDICIÓN, PARA MANEJAR AIRE LIMPIOEL  LADO DE LA SUCCIÓN 6310 CON UNA CARGA DINÁMICA DE 195 KNT., Y BALEROS DE BOLAS DEL LADO DE LA DESCARGA 6310 CON UNA CARGA DINÁMICA DE 104 KNT., Y SON LUBRICADOS MEDIANTE ACEITE CON UNA VIDA L-10 DE 100,000 HRS., LA PRESIÓN DE DISEÑO DE LA CARCAZA ES DE 6.4 PSIG., CON CONEXIÓN DE ENTRADA DE 6” Y DE SALIDA DE 5”, 125/150# ANSI BRIDA BARRENADA.                                     </t>
    </r>
    <r>
      <rPr>
        <b/>
        <sz val="9"/>
        <rFont val="Arial"/>
        <family val="2"/>
      </rPr>
      <t>MATERIALES DE CONSTRUCCIÓN:</t>
    </r>
    <r>
      <rPr>
        <sz val="9"/>
        <rFont val="Arial"/>
        <family val="2"/>
      </rPr>
      <t xml:space="preserve">
• MODELO:      CS23R56
• MATERIAL DEL CUERPO:    FUNDICION HIERRO ASTM A48CL 30
• MATERIAL DE LOS IMPULSORES:   FUNDICION ALUMINIO ASTM-A356.0 
• MATERIAL DE LA FLECHA:    AISI 1144 ACERO AL CARBON
• VASTAGOS DE SUJECION:    AISI 1040 ACERO AL CARBON
• BASE ESTRUCTURAL:     ASTM-A36 ACERO
• TIPO DE SELLO:     DE LABERINTO 
• TIPO DE IMPULSOR:     TRIDIMENSIONAL (RADIAL CURVO) 
• PINTURA:   PRIMARIO EPOXICO, ACABADO URETANO 
</t>
    </r>
    <r>
      <rPr>
        <b/>
        <sz val="9"/>
        <rFont val="Arial"/>
        <family val="2"/>
      </rPr>
      <t>RANGOS DE OPERACION</t>
    </r>
    <r>
      <rPr>
        <sz val="9"/>
        <rFont val="Arial"/>
        <family val="2"/>
      </rPr>
      <t xml:space="preserve">
• PRESION DE SUCCION DE AIRE: 12.191 PSIA.
• DIFERENCIAL DE PRESION DE AIRE:  6.4  PSIG.
• PRESION DE DESCARGA DE AIRE: 18.591 PSIA.
• VOLUMEN DE AIRE:     870 ICFM 
• VELOCIDAD DE OPERACION:    3550 RPM.
• POTENCIA AL FRENO:     38.23 BHP 
• TEMPERATURA DE DESCARGA:   217 ºF
• NUMERO DE TURBINAS    8
• DIAMETRO DE ENTRADA Y SALIDA DE AIRE:  6”/5”Ø 
</t>
    </r>
    <r>
      <rPr>
        <b/>
        <sz val="9"/>
        <rFont val="Arial"/>
        <family val="2"/>
      </rPr>
      <t>INCLUYE LOS SIGUIENTES ACCESORIOS:</t>
    </r>
    <r>
      <rPr>
        <sz val="9"/>
        <rFont val="Arial"/>
        <family val="2"/>
      </rPr>
      <t xml:space="preserve">         
 • BASE COMUN PARA SOPLADOR Y MOTOR.      
 • COPLE Y GUARDACOPLE.       
 • TACONES ANTIVIBRATORIOS PARA LA BASE.
 • FILTRO SILENCIADOR DE ADMISION A LA SUCCION
  DE 6” Ø FELT ELEMENT.      
 • VALVULA DE MARIPOSA MANUAL A LA SUCCION 6” Ø.   
 • JUNTA DE EXPANSION A LA SUCCION DE 6” Ø.    
 • JUNTA DE EXPANSION A LA DESCARGA DE 5”Ø.
 • VALVULA CHECK DE DESCARGA 5” Ø.     
 </t>
    </r>
    <r>
      <rPr>
        <b/>
        <sz val="9"/>
        <rFont val="Arial"/>
        <family val="2"/>
      </rPr>
      <t>MOTOR</t>
    </r>
    <r>
      <rPr>
        <sz val="9"/>
        <rFont val="Arial"/>
        <family val="2"/>
      </rPr>
      <t xml:space="preserve">        
• MOTOR ELECTRICO DE 40 HP, 3 FASES, 3600 R.P.M., MCA. WESTINGHOUSE, ENCLAUSTRAMIENTO TEFC (TCCV), 460 VCA, 60 HZ, FACTOR DE SERVICIO 1.15; AISLAMIENTO CLASE "F", DISEÑO NEMA "B", TEMPERATURA AMBIENTE 40 °C.
</t>
    </r>
  </si>
  <si>
    <t>LIMPIEZA, TRAZO Y NIVELACION DE TERRENO CON APARATO, TRAZANDO EJES, ESTABLECIENDO NIVELES Y REFERENCIAS NECESARIAS. INCLUYE: ESTACAS, MOJONERAS, BANCOS DE NIVEL, EQUIPO, HERRAMIENTA Y TODA LA MANO DE OBRA PARA SU COMPLETA EJECUCION, EN AGUA POTABLE Y ALCA</t>
  </si>
  <si>
    <t>CONC 250 EST</t>
  </si>
  <si>
    <t>CIMB COM MUR</t>
  </si>
  <si>
    <t>CIMBRA DE MADERA PARA ACABADOS NO APARENTES EN MUROS, INCLUYE: CIMBRADO, DESCIMBRADO, MATERIALES, HERRAMIENTA Y MANO DE OBRA NECESARIA PARA SU COMPLETA EJECUCION.</t>
  </si>
  <si>
    <t>DIGESTOR DE LODOS</t>
  </si>
  <si>
    <t>OBRA CIVIL DIGESTOR DE LODOS</t>
  </si>
  <si>
    <t>01.04.00</t>
  </si>
  <si>
    <t>01.04.01</t>
  </si>
  <si>
    <t>HERR ESC 150X200</t>
  </si>
  <si>
    <t>SUMINISTRO E INSTALACION DE ESCALERA METALICA DE 1.50 m DE ALTURA. INCLUYE: 2 CANALES DE 3"X6.10KG/M, ANCLADOS EN ZAPATAS DE 500X500MM DE CONCRETO f´c 200KG/CM2, CON UNA VARILLA EN CADA ESQUINA DEL #4, Y DISTRIBUIDOR DE 3 ESTRIBOS DE VARILLA DEL #3, PLANTILLA DE CONCRETO DE 50MM DE ESPESOR, CON PLACA DE FIJACION DE 200X200MM DE 1/4" DE ESPESOR,   ESCALONES DE REJILLA IRVING 900X270MM A CADA 200 MM, BARANDAL DE TUBO DE 1 1/4" DE DIAMETRO CED. 30, 2 P.T.R. DE 3" LIVIANO, ANDADOR DE REJILLA IRVING DE 900X5100MM FIJADA SOBRE 2 VIGAS IPS DE 4" X 11.46KG/M , BARANDAL CON TUBO DE 1 1/4 DE DIAMETRO CED. 30</t>
  </si>
  <si>
    <t>ACER REJ IRVI</t>
  </si>
  <si>
    <t>SUMINISTRO E INSTALACIÓN ANDADOR DE REJILLA TIPO IRVING DE 6.20 m X 1.2  m</t>
  </si>
  <si>
    <t>SUMINISTRO E INSTALACIÓN DE SISTEMA DE DIFUSIÓN DE BURBUJA FINA PARA UN REQUERIMIENTO DE OXIGENO DE 587 M3/HR INCLUYE: TUBERIA DE ACERO INOXIDABLE Y PVC PARA INTEGRAR EL SISTEMA, ASÍ COMO15O DIFUSORES CON TRANSFERENCIA DE OXIGENO IGUAL A 4 M3/HR.</t>
  </si>
  <si>
    <r>
      <t xml:space="preserve">SUMINISTRO E INSTALACIÓN DE  SOPLADOR DE AIRE GARDNER DENVER, MARCA HELIFLOW TRILOBULAR HELICOIDAL, MODELO HF408, PARA TRABAJAR CON MOTOR ELECTRICO DE 15 HP A UNA ALTITUD DE 1589 MSNM HR DEL 65% EN TANQUE DIGESTOR.
TIPO:    HORIZONTAL
DIAMETRO DE BOQUILLA: 3” Ø ROSCADA
PRESION DE DISEÑO:  6.7 PSIG
VOLUMEN DE AIRE:  346 CFM
VELOCIDAD DE OPERACION: 2548 RPM (AL 64 % MAX. VEL.)                                                                          
POTENCIA AL FRENO: 14.4 BHP
HUMEDAD RELATIVA:  65% 
TEMPERATURA DE ADMISION: 90ºF
TEMPERATURA DE DESCARGA: 206º F                                                                          
NIVEL DE RUIDO:   80 DBA
</t>
    </r>
    <r>
      <rPr>
        <b/>
        <sz val="9"/>
        <rFont val="Arial"/>
        <family val="2"/>
      </rPr>
      <t xml:space="preserve">EL SOPLADOR ESTARA EQUIPADO CON: </t>
    </r>
    <r>
      <rPr>
        <sz val="9"/>
        <rFont val="Arial"/>
        <family val="2"/>
      </rPr>
      <t xml:space="preserve">
BASE ESTRUCTURAL CON RIELES TENSORES DEL MOTOR.
FILTRO – SILENCIADOR DE ADMISION MARCA SOLBERG, CON ELEMENTO FILTRANTE FABRICADO EN POLIESTER.
SILENCIADOR EN LA SUCCION.
SILENCIADOR EN LA DESCARGA.
SISTEMA DE ACOPLAMIENTO MOTOR SOPLADOR POR POLEAS MARCA MARTI Y BANDAS MARCA GATES.
GUARDABANDAS.
EMPAQUES FLEXIBLES A LA SUCCION Y DESCARGA
TACONES ANTIVIBRATORIOS PARA LA BASE.
VALVULA DE SEGURIDAD FABRICADA EN BRONCE MARCA KUNKLE.
VALVULA CHECK DE 6” DE DIAMETRO.
MOTOR ELECTRICO DE 15 HP, 220/440 VOLTS, TRIFASICO, 60 HZ, F.S. 1.15, 1760 RPM, TIPO T.C.C.V., DE ALTA EFICIENCIA.
CABINA ACUSTICA METALICA ESTANDAR, CON FILTRO FUERA, FABRICADA EN LAMINA DE ACERO AL CARBON, RECUBIERTA CON PRIMARIO Y ACABADO EN PINTURA EPOXICA, CUENTA  EXTRACTOR DE AIRE PARA PROVOCAR SEIS CAMBIOS DE AIRE POR MINUTO CON FILTRO DE AIRE EXTERNO ASI COMO COMPUERTAS PARA MANTENIMIENTO DEL EQUIPO, MANOMETRO E INFICADOR DE SATURACION.
</t>
    </r>
  </si>
  <si>
    <t>SUMINISTRO E INSTALACIÓN DE BOMBA DE CAVIDAD PROGRESIVA PARA CAUDAL DE 2 lps Y CDT DE 3.5 M</t>
  </si>
  <si>
    <t>OBRA MECANICA DIGESTOR DE LODOS</t>
  </si>
  <si>
    <t>01.04.02</t>
  </si>
  <si>
    <t>TANQUE DESINFECCION UV</t>
  </si>
  <si>
    <t>OBRA CIVIL TANQUE DESINFECCION UV</t>
  </si>
  <si>
    <t>01.05.00</t>
  </si>
  <si>
    <t>01.05.01</t>
  </si>
  <si>
    <t>ELABORACION Y/O FORJADO DE FIRME DE CONCRETO F'C=200  KG/CM2 HECHO A MANO  , CON TAMAÑO MAXIMO DEL AGREGADO DE 3/4" Y DE 15 CM. DE ESPESOR  INCLUYE. CIMBRA, COLADO Y DESCIMBRA..</t>
  </si>
  <si>
    <t xml:space="preserve">SOPORTERÍA EN REACTOR BIOLÓGICO, FABRICADA EN ACERO AL CARBÓN A-36 A BASE DE TUBERÍA, PERFILES ESTRUCTURALES Y PLACA, INCLUYE CORTES, BISELES, SOLDADURAS,  TORNILLERÍA, EMPAQUES, ELEMENTOS DE FIJACIÓN, ANCLAJE Y SOPORTE ASÍ COMO RECUBRIMIENTO EPOXICO A BASE DE LIMPIEZA A CHORRO DE ARENA A METAL BLANCO, DOS MANOS DE PRIMARIO EPOXICO DE ALQUITRAN DE HULLA (RP-5 "B") Y DOS MANOS DE ACABADO EPOXICO  DE ALQUITRAN DE HULLA (RP-5 "B") CON ESPESOR MÍNIMO DE PELICULA SECA DE 4 MILESIMAS DE PULGADA POR CADA MANO.  </t>
  </si>
  <si>
    <t>SUMINISTRO E INSTALACIÓN DE BOMBA CENTRIFUGA PARA AGUA POTABLE DE 0,5 HP</t>
  </si>
  <si>
    <t>SUMINISTRO E INSTALACIÓN DE BOMBA CENTRIFUGA PARA RIEGO, DE 3 HP</t>
  </si>
  <si>
    <t>SUMINISTRO E INSTALACIÓN DE EQUIPO DE DESINFECCIÓN UV</t>
  </si>
  <si>
    <t>OBRA MECANICA TANQUE DESINFECCION UV</t>
  </si>
  <si>
    <t>01.05.02</t>
  </si>
  <si>
    <t>SEDIMENTADOR SECUNDARIO</t>
  </si>
  <si>
    <t>OBRA CIVIL SEDIMENTADOR SECUNDARIO</t>
  </si>
  <si>
    <t>MEDIO PLASTICO COMO MEDIO FILTRANTE</t>
  </si>
  <si>
    <t>OBRA MECANICA SEDIMENTADOR SECUNDARIO</t>
  </si>
  <si>
    <t>01.06.00</t>
  </si>
  <si>
    <t>01.06.01</t>
  </si>
  <si>
    <t>01.06.02</t>
  </si>
  <si>
    <t>CONC 200 CIC</t>
  </si>
  <si>
    <t>CONCRETO CICLOPEO F'C=200 KG/CM2 Y PIEDRA DE PEPENA DE LA REGION, EN CIMENTACION, INCLUYE: FABRICACIÓN DEL CONCRETO, SUMINISTRO DE MATERIALES, COLOCADO, NIVELADO, EL EQUIPO, LA HERRAMIENTA Y LA MANO DE OBRA NECESARIA.</t>
  </si>
  <si>
    <t>ESPESADOR DE LODOS</t>
  </si>
  <si>
    <t>OBRA CIVIL ESPESADOR DE LODOS</t>
  </si>
  <si>
    <t>01.07.00</t>
  </si>
  <si>
    <t>01.07.01</t>
  </si>
  <si>
    <t>Jgo</t>
  </si>
  <si>
    <t>SUMINISTRO E INSTALACIÓN DE LÍNEA DE EXTRACCIÓN DE LODOS FABRICADA CON 15 M DE TUBERÍA, 2 BRIDAS S.O. R.F 150# Y VÁLVULA DE MARIPOSA BRIDADA, TODO EN ACERO AL CARBÓN DE 6" DE DIÁMETRO, CED. 40, CON COSTURA Y EXTREMOS SOLDABLES, INCLUYE EMPOTRAMIENTOS, CORTES, BISELADO, SOLDADURAS, EXCAVACIÓN, RELLENO DE CEPAS, PRUEBAS HIDROSTÁTICAS Y SISTEMA DE PROTECCIÓN ANTICORROSIVA A BASE DE LIMPIEZA CON CHORRO DE ARENA A METAL BLANCO Y RECUBRIMIENTO EPOXICO DE ALQUITRÁN DE HULLA.</t>
  </si>
  <si>
    <t>jgo</t>
  </si>
  <si>
    <t>EXCAVACION POR CUALQUIER MEDIO EN ZANJAS, EN MATERIAL "II", EN SECO, EN ZONA A CONFORME A PROFUNDIDAD Y SECCIONES DE PROYECTO, INCLUYE: AFLOJE, EXTRACCION DEL MATERIAL, LIMPIEZA, AFINE DE PLANTILLA, AFINE DE TALUDES, CONSERVACION DE LA ZANJA Y TODO LO NECESARIO PARA SU COMPLETA EJECUCION.</t>
  </si>
  <si>
    <t>EXCA C/MED Z II S ZA</t>
  </si>
  <si>
    <t>EXCA C/MED Z II A ZA</t>
  </si>
  <si>
    <t>EXCAVACION POR CUALQUIER MEDIO EN ZANJAS, EN MATERIAL "II", EN AGUA, EN ZONA A CONFORME A PROFUNDIDAD Y SECCIONES DE PROYECTO, INCLUYE: BOMBEO DE ACHIQUE NECESARIO HASTA EL RELLENO DE LA ZANJA, AFLOJE, EXTRACCION DEL MATERIAL, LIMPIEZA, AFINE DE PLANTILLA, AFINE DE TALUDES, CONSERVACION DE LA ZANJA Y TODO LO NECESARIO PARA SU COMPLETA EJECUCION.</t>
  </si>
  <si>
    <t>RELL COM C/MPDB 95</t>
  </si>
  <si>
    <t xml:space="preserve">ACER REF </t>
  </si>
  <si>
    <t>SUMINISTRO, HABILITADO Y COLOCACION DE ACERO DE REFUERZO, INCLUYE: DESPERDICIOS, TRASLAPES, GANCHOS, SILLETAS, MATERIALES, MANO DE OBRA Y HERRAMIENTA.</t>
  </si>
  <si>
    <t>RETIRO MAT PDE</t>
  </si>
  <si>
    <t>EXCAVACION POR CUALQUIER MEDIO PARA DESPLANTE DE ESTRUCTURAS, EN MATERIAL "II", EN SECO, EN ZONA A CONFORME A PROFUNDIDAD Y SECCIONES DE PROYECTO, INCLUYE: AFLOJE, EXTRACCION DEL MATERIAL, LIMPIEZA, AFINE DE PLANTILLA, AFINE DE TALUDES, CONSERVACION DE LA EXCAVACION Y TODO LO NECESARIO PARA SU COMPLETA EJECUCION.</t>
  </si>
  <si>
    <t>EXCA C/MED E II S ZA</t>
  </si>
  <si>
    <r>
      <t xml:space="preserve">SUMINISTRO E INSTALACION DE BOMBA DOSIFICADORA DE POLIMERO DILUIDO, CON CAPACIDAD PARA SUMINISTRAR UN FLUJO DE </t>
    </r>
    <r>
      <rPr>
        <b/>
        <sz val="9"/>
        <rFont val="Arial"/>
        <family val="2"/>
      </rPr>
      <t>2 LPS</t>
    </r>
    <r>
      <rPr>
        <sz val="9"/>
        <rFont val="Arial"/>
        <family val="2"/>
      </rPr>
      <t>, A UN APRESION DE 150 PSI, PERILLAS DE CONTROL MACRO Y MICRO, CABEZAL Y VALVULAS DE PVC, MOTOR DE 1/4 HP, 115 VOLTS, INCLUYE: MATERIALES, EQUIPO, HERRAMIENTA Y MANO DE OBRA NECESARIA PARA SU COMPLETA EJECUCION.</t>
    </r>
  </si>
  <si>
    <t>EXCAVACION POR CUALQUIER MEDIO PARA DESPLANTE DE ESTRUCTURAS, EN MATERIAL "II", EN SECO, EN ZONA A CONFORME A  PROFUNDIDAD Y SECCIONES DE PROYECTO, INCLUYE: AFLOJE, EXTRACCION DEL MATERIAL, LIMPIEZA, AFINE DE PLANTILLA, AFINE DE TALUDES, CONSERVACION DE LA EXCAVACION Y TODO LO NECESARIA PARA SU COMPLETA EJECUCION.</t>
  </si>
  <si>
    <t>OBRA MECANICA ESPESADOR DE LODOS</t>
  </si>
  <si>
    <t>01.07.02</t>
  </si>
  <si>
    <t>SUMINISTRO E INSTALACIÓN DE ESPESADOR DE LODOS BIOLOGICOS  DE INTEGRACIÓN NACIONAL MCA. NEWMEX-ECO MOD. TK-BRF-20.0,  PARA SER INSTALADOS POR OTROS EN TANQUE DE CONCRETO DE: 6.0 MTS., DE Ø X 3.0 MTS., DE PARED LATERAL DE AGUA (S.W.D.), EQUIPADO CON (1) UN DESNATADOR Y  UNIDAD DE TRANSMISIÓN  CENTRAL DE ACCIONAMIENTO HIDRÁULICA MCA. HI-TECH MOD. H-045.</t>
  </si>
  <si>
    <t xml:space="preserve">SUMINISTRO E INSTALACION DE TUBERÍA PARA EXTRACCIÓN DE NATAS DE ACERO AL CARBÓN A-53 GRADO B CÉDULA 40 CON COSTURA, EXTREMOS BISELADOS, DE 4" DE DIÁMETRO, INCLUYE TORNILLERÍA, EMPAQUES, ELEMENTOS DE FIJACIÓN, ANCLAJE Y SOPORTE ASÍ COMO RECUBRIMIENTO EPOXICO A BASE DE LIMPIEZA A CHORRO DE ARENA A METAL BLANCO, DOS MANOS DE PRIMARIO EPOXICO DE ALQUITRAN DE HULLA (RP-5 "B") Y DOS MANOS DE ACABADO EPOXICO  DE ALQUITRAN DE HULLA (RP-5 "B") CON ESPESOR MÍNIMO DE PELICULA SECA DE 4 MILESIMAS DE PULGADA POR CADA MANO.  </t>
  </si>
  <si>
    <t xml:space="preserve">SUMINISTRO E INSTALACIÓN DE SOPORTERÍA EN SEDIMENTADOR SECUNDARIO, FABRICADA EN ACERO AL CARBÓN A-36 A BASE DE TUBERÍA, PERFILES ESTRUCTURALES Y PLACA,  INCLUYE CORTES, BISELES, SOLDADURAS, TORNILLERÍA, EMPAQUES, ELEMENTOS DE FIJACIÓN, ANCLAJE Y SOPORTE ASÍ COMO RECUBRIMIENTO EPOXICO A BASE DE LIMPIEZA A CHORRO DE ARENA A METAL BLANCO, DOS MANOS DE PRIMARIO EPOXICO DE ALQUITRAN DE HULLA (RP-5 "B") Y DOS MANOS DE ACABADO EPOXICO  DE ALQUITRAN DE HULLA (RP-5 "B") CON ESPESOR MÍNIMO DE PELICULA SECA DE 4 MILESIMAS DE PULGADA POR CADA MANO.  </t>
  </si>
  <si>
    <t xml:space="preserve">SUMINISTRO E INSTALACIÓN DE EMPOTRAMIENTO DE 8" DE DIÁMETRO X 1.50 M DE LONGITUD FABRICADO CON TUBERÍA DE ACERO AL CARBON A-53 GRADO B CÉDULA 40 Y ANILLO DE EMPOTRAMIENTO DEL MISMO MATERIAL CLASE A-36 DE 1/4" DE ESPESOR, INCLUYE CORTES, BISELES, SOLDADURAS,  TORNILLERÍA, EMPAQUES, ELEMENTOS DE FIJACIÓN, ANCLAJE Y SOPORTE ASÍ COMO RECUBRIMIENTO EPOXICO A BASE DE LIMPIEZA A CHORRO DE ARENA A METAL BLANCO, DOS MANOS DE PRIMARIO EPOXICO DE ALQUITRAN DE HULLA (RP-5 "B") Y DOS MANOS DE ACABADO EPOXICO  DE ALQUITRAN DE HULLA (RP-5 "B") CON ESPESOR MÍNIMO DE PELICULA SECA DE 4 MILESIMAS DE PULGADA POR CADA MANO.  </t>
  </si>
  <si>
    <t xml:space="preserve">TUBERÍA DE ACERO AL CARBÓN A-53 GRADO B CÉDULA 40 CON COSTURA, EXTREMOS BISELADOS, DE 8" DE DIÁMETRO, INCLUYE CORTES, BISELES, SOLDADURAS,  TORNILLERÍA, EMPAQUES, ELMENTOS DE FIJACIÓN, ANCLAJE Y SOPORTE ASÍ COMO RECUBRIMIENTO EPOXICO A BASE DE LIMPIEZA A CHORRO DE ARENA A METAL BLANCO, DOS MANOS DE PRIMARIO EPOXICO DE ALQUITRAN DE HULLA (RP-5 "B") Y DOS MANOS DE ACABADO EPOXICO  DE ALQUITRAN DE HULLA (RP-5 "B") CON ESPESOR MÍNIMO DE PELICULA SECA DE 4 MILESIMAS DE PULGADA POR CADA MANO.  </t>
  </si>
  <si>
    <t xml:space="preserve">TUBERÍA DE ACERO AL CARBÓN A-53 GRADO B CÉDULA 40 CON COSTURA, EXTREMOS BISELADOS, DE 5" DE DIÁMETRO, INCLUYE CORTES, BISELES, SOLDADURAS,  TORNILLERÍA, EMPAQUES, ELMENTOS DE FIJACIÓN, ANCLAJE Y SOPORTE ASÍ COMO RECUBRIMIENTO EPOXICO A BASE DE LIMPIEZA A CHORRO DE ARENA A METAL BLANCO, DOS MANOS DE PRIMARIO EPOXICO DE ALQUITRAN DE HULLA (RP-5 "B") Y DOS MANOS DE ACABADO EPOXICO  DE ALQUITRAN DE HULLA (RP-5 "B") CON ESPESOR MÍNIMO DE PELICULA SECA DE 4 MILESIMAS DE PULGADA POR CADA MANO.  </t>
  </si>
  <si>
    <t>CASETA DE SOPLADORES</t>
  </si>
  <si>
    <t>01.08.00</t>
  </si>
  <si>
    <t>01.08.01</t>
  </si>
  <si>
    <t>OBRA MECANICA CASETA DE SOPLADORES</t>
  </si>
  <si>
    <t>SUSTITUCIÓN A SISTEMA DE FILTRACIÓN PLÁSTICA DE ALTA TASA</t>
  </si>
  <si>
    <t>ESTRUCTURA Y CUBIERTAS PARA LECHOS</t>
  </si>
  <si>
    <t>BOMB DPO 2 LPS</t>
  </si>
  <si>
    <t>LECHOS DE SECADO DE LODOS</t>
  </si>
  <si>
    <t>OBRA MECANICA DE LECHOS DE SECADO DE LODOS</t>
  </si>
  <si>
    <t>01.09.00</t>
  </si>
  <si>
    <t>01.09.01</t>
  </si>
  <si>
    <t>LIMPIEZA, TRAZO Y NIVELACION DE TERRENO CON APARATO, TRAZANDO EJES, ESTABLECIENDO NIVELES Y REFERENCIAS NECESARIAS. INCLUYE: ESTACAS, MOJONERAS, BANCOS DE NIVEL, EQUIPO, HERRAMIENTA Y TODA LA MANO DE OBRA PARA SU COMPLETA EJECUCION, EN AGUA POTABLE Y ALCANTARILLADO</t>
  </si>
  <si>
    <t>BASE EMP MDB 30 85</t>
  </si>
  <si>
    <t>FABRICACION E INSTALACION DE BASE PARA DESPLANTE DE EMPEDRADO  DE 30 CM DE ESPESOR CON MATERIAL DE BANCO COMPACTADA AL 90 %, INCLUYE EL AGUA NECESARIA, MAQUINARIA, HERRAMIENTA Y MANO DE OBRA PARA SU CORRECTA EJECUCION.</t>
  </si>
  <si>
    <t>M2</t>
  </si>
  <si>
    <t>RELL APIS C/ARE</t>
  </si>
  <si>
    <t>RELLENO CON MATERIAL DE BANCO (ARENA) COMPACTADO POR MEDIOS MANUALES A REBOTE DE PISON, EN CAPAS DE 20cm, INCLUYE: SUMINISTRO, ACARREO Y SELECCIÓN DEL MATERIAL DE RELLENO, LA ADICIÓN DEL AGUA NECESARIA, MANO DE OBRA Y HERRAMIENTA.</t>
  </si>
  <si>
    <t>RELL COM TEZ O TEP</t>
  </si>
  <si>
    <t>RELLENO APISONADO PARA PISOS CON MATERIAL DE BANCO (TEZONTLE O TEPETATE), INCLUYE: SUMINISTRO, ACARREO Y SELECCIÓN DEL MATERIAL DE RELLENO, LA ADICIÓN DEL AGUA NECESARIA, MANO DE OBRA Y HERRAMIENTA.</t>
  </si>
  <si>
    <t>CONC 200 EST</t>
  </si>
  <si>
    <t>CONCRETO F'C=200 KG/CM2., EN ESTRUCTURAS, INCLUYE: FABRICACIÓN DEL CONCRETO, SUMINISTRO DE MATERIALES, COLOCADO, NIVELADO, TERMINADO PULIDO O ESCOBILLADO, EL EQUIPO, LA HERRAMIENTA Y LA MANO DE OBRA NECESARIA.</t>
  </si>
  <si>
    <t>APLA BOLE  ARIT</t>
  </si>
  <si>
    <t xml:space="preserve">BOLEADO EN ARISTAS, </t>
  </si>
  <si>
    <t>MURO 14CM 1:5</t>
  </si>
  <si>
    <t>MURO DE TABIQUE ROJO RECOCIDO, HASTA 1.50 m DE ALTURA, JUNTEADO CON MORTERO CEMENTO-ARENA EN PROPORCION 1:5, DE 14 cm DE ESPESOR, INCLUYE: ANDAMIOS, SUMINISTRO DE LOS MATERIALES, ACARREOS Y MANIOBRAS LOCALES, EL EQUIPO, LA HERRAMIENTA Y LA MANO DE OBRA NECESARIA PARA SU COMPLETA EJECUCION.</t>
  </si>
  <si>
    <t>APLA MUR 1:3 IM 4</t>
  </si>
  <si>
    <t>APLANADO CON MORTERO CEMENTO-ARENA EN PROPORCION 1:3, TERMINADO PULIDO, DE 4.0 cm DE ESPESOR PROMEDIO, INCLUYE: SUMINISTRO Y COLOCACION DE IMPERMEABILIZANTE INTEGRAL, ANDAMIOS, SUMINISTRO DE LOS MATERIALES, ACARREOS Y MANIOBRAS LOCALES, EL EQUIPO, LA HERRAMIENTA Y LA MANO DE OBRA NECESARIA PARA SU COMPLETA EJECUCION.</t>
  </si>
  <si>
    <t>EMBO MUR 14 1:3</t>
  </si>
  <si>
    <t>EMBOQUILLADO EN MUROS DE 14cm, CON MORTERO CEMENTO-ARENA EN PROPORCION 1:3, INCLUYE: ANDAMIOS, SUMINISTRO DE LOS MATERIALES, ACARREOS Y MANIOBRAS LOCALES, EL EQUIPO, LA HERRAMIENTA Y LA MANO DE OBRA NECESARIA PARA SU COMPLETA EJECUCION.</t>
  </si>
  <si>
    <t>ENLADRILLADO, JUNTEADO CON MORTERO CEMENTO-ARENA 1:5.</t>
  </si>
  <si>
    <t>ESCOBILLADO C/MORTERO CEMENTO-ARENA 1:3.</t>
  </si>
  <si>
    <t>HERR EST</t>
  </si>
  <si>
    <t>SUMINISTRO E INSTALACION DE PUERTAS  DE  PERFIL TUBULAR  EN DOS HOJAS SEGÚN PLANO Y PERCIANA TIPO REJILLA, INCLUYE: CERRADURA PHILLIPS, PICAPORTE INFERIOR, PASADOR SUPERIOR, JALADERA EN AMBAS HOJAS, UNA APLICACION DE PRIMER ANTICORROSIVO Y DOS APLICACIONES DE ESMALTE, MATERIALES, EQUIPO, HERRAMIENTA Y MANO DE OBRA.</t>
  </si>
  <si>
    <t>PINT VIN INT</t>
  </si>
  <si>
    <t>PINTURA VINILICA COMEX VINIMEX EN MUROS Y PLAFONES DE MEZCLA RUSTICA,  INCLUYE UNA MANO DE SELLADOR VINILICO Y DOS MANOSDE PINTURA VINILICA, PREPARACION DE LA  SUPERFICIE,  ALTURAHASTA 3.00 MTS., INCLUYE ACARREO A 20.00 MTS.Y MANIOBRAS LOCALES.</t>
  </si>
  <si>
    <t>CCM</t>
  </si>
  <si>
    <t>01.10.00</t>
  </si>
  <si>
    <t>EQUIPAMIENTO Y ELECTRIFICACION DE P. T. A. R. ELECTRIFICACION, SUBESTACION Y EQUIPO DE CONTROL</t>
  </si>
  <si>
    <t>01.11.00</t>
  </si>
  <si>
    <t>SUBESTACION ELECTRICA COMPLETA INCLUYE: UN BANCO 1 TR 3 B, 150 KVA DE CAPACIDAD, 23 KV/440V, UN POSTE DE CONCRETO 12-750, MATERIALES, EQUIPO, HERRAMIENTA Y MANO DE OBRA.</t>
  </si>
  <si>
    <t>SUMINISTRO E INSTALACION DE TABLERO DE DISTRIBUCION Y CONTROL EN BAJA TENSION TIPO 8MU64 MARCA SIEMENS O SIMILAR, 1 PUERTA Y CON NUMERO DE CLAVE: A7B10000993780; 3 POLOS, 400 AMPERES, 600 VOLTS, INCLUYE: MATERIALES, EQUIPO, HERRAMIENTA Y MANO DE OBRA.</t>
  </si>
  <si>
    <t>SUMINISTRO E INSTALACION DE INTERRUPTOR TERMOMAGNETICO 3 POLOS, 200 AMPERES, 440 VOLTS, EN GABINETE NEMA 3R FAL, INCLUYE: MATERIALES, EQUIPO, HERRAMIENTA Y MANO DE OBRA.</t>
  </si>
  <si>
    <t>TRANSFORMADOR TIPO SECO AA. DE 10 KVA DE CAPACIDAD CON RELACION DE TRANSFORMACION DE 440 VOLTS A 220-127 VOLTS, EN GABINETE RESISTENTE A AMBIENTES TIPO COSTA</t>
  </si>
  <si>
    <t>SUMINISTRO E INSTALACION DE ARRANCADOR A TENSION REDUCIDA, 440 V, 3 FASES, 40 HP, CON INTERRUPTOR TERMOMAGNETICO Y VOLTIMETRO INTEGRADO, INCLUYE MATERIALES, EQUIPO, HERRAMIENTA Y MANO DE OBRA.</t>
  </si>
  <si>
    <t>SUMINISTRO E INSTALACION DE ARRANCADOR A TENSION PLENA, 440 V, 3 FASES, 15.00 HP, CON INTERRUPTOR TERMOMAGNETICO Y VOLTIMETRO INTEGRADO, INCLUYE MATERIALES, EQUIPO, HERRAMIENTA Y MANO DE OBRA.</t>
  </si>
  <si>
    <t>SUMINISTRO E INSTALACION DE ARRANCADOR A TENSION PLENA, 440 V, 3 FASES, 10.00 HP, CON INTERRUPTOR TERMOMAGNETICO Y VOLTIMETRO INTEGRADO, INCLUYE MATERIALES, EQUIPO, HERRAMIENTA Y MANO DE OBRA.</t>
  </si>
  <si>
    <t>SUMINISTRO E INSTALACION DE ARRANCADOR A TENSION PLENA, 440 V, 3 FASES, 5.00 HP, CON INTERRUPTOR TERMOMAGNETICO Y VOLTIMETRO INTEGRADO, INCLUYE MATERIALES, EQUIPO, HERRAMIENTA Y MANO DE OBRA.</t>
  </si>
  <si>
    <t>SUMINISTRO E INSTALACION DE ARRANCADOR A TENSION PLENA, 440 V, 3 FASES, 3.00 HP, CON INTERRUPTOR TERMOMAGNETICO Y VOLTIMETRO INTEGRADO, INCLUYE MATERIALES, EQUIPO, HERRAMIENTA Y MANO DE OBRA.</t>
  </si>
  <si>
    <t>SUMINISTRO E INSTALACION DE ARRANCADOR A TENSION PLENA, 440 V, 3 FASES, 0.5 HP, CON INTERRUPTOR TERMOMAGNETICO Y VOLTIMETRO INTEGRADO, INCLUYE MATERIALES, EQUIPO, HERRAMIENTA Y MANO DE OBRA.</t>
  </si>
  <si>
    <t>SUMINISTRO E INSTALACION DE ARRANCADOR A TENSION PLENA, 440 V, 3 FASES, 1.5 HP, CON INTERRUPTOR TERMOMAGNETICO Y VOLTIMETRO INTEGRADO, INCLUYE MATERIALES, EQUIPO, HERRAMIENTA Y MANO DE OBRA.</t>
  </si>
  <si>
    <t>SUMINISTRO E INSTALACION DE ARRANCADOR A TENSION PLENA, 440 V, 3 FASES, 1.0 HP, CON INTERRUPTOR TERMOMAGNETICO Y VOLTIMETRO INTEGRADO, INCLUYE MATERIALES, EQUIPO, HERRAMIENTA Y MANO DE OBRA.</t>
  </si>
  <si>
    <t>SUMINISTRO E INSTALACION DE CABLE ELECTRICO CAL. 6 AWG, INCLUYE: MATERIALES, EQUIPO, HERRAMIENTA Y MANO DE OBRA NECESARIA PARA SU COMPLETA EJECUCION.</t>
  </si>
  <si>
    <t>M</t>
  </si>
  <si>
    <t>SUMINISTRO E INSTALACION DE CABLE ELECTRICO CAL 2 AWG, INCLUYE: MATERIALES, EQUIPO, HERRAMIENTA Y MANO DE OBRA NECESARIA PARA SU COMPLETA EJECUCION.</t>
  </si>
  <si>
    <t>SUMINISTRO E INSTALACION DE CABLE ELECTRICO CAL. 8 AWG, INCLUYE: MATERIALES, EQUIPO, HERRAMIENTA Y MANO DE OBRA NECESARIA PARA SU COMPLETA EJECUCION.</t>
  </si>
  <si>
    <t>SUMINISTRO E INSTALACION DE CABLE ELECTRICO CAL. 10 AWG, INCLUYE: MATERIALES, EQUIPO, HERRAMIENTA Y MANO DE OBRA NECESARIA PARA SU COMPLETA EJECUCION.</t>
  </si>
  <si>
    <t>SUMINISTRO E INSTALACION DE CABLE ELECTRICO CAL. 12 AWG, INCLUYE: MATERIALES, EQUIPO, HERRAMIENTA Y MANO DE OBRA NECESARIA PARA SU COMPLETA EJECUCION.</t>
  </si>
  <si>
    <t>SUMINISTRO E INSTALACION DE CABLE ELECTRICO CAL. 14 AWG, INCLUYE: MATERIALES, EQUIPO, HERRAMIENTA Y MANO DE OBRA NECESARIA PARA SU COMPLETA EJECUCION.</t>
  </si>
  <si>
    <t>SUMINISTRO E INSTALACION DE TUBO CONDUIT GALVANIZADO ROSCADO, PARED GRUESA, DE 3/4" DE DIAMETRO, INCLUYE: MATERIALES, EQUIPO, HERRAMIENTA Y MANO DE OBRA NECESARIA PARA SU COMPLETA EJECUCION.</t>
  </si>
  <si>
    <t>TMO</t>
  </si>
  <si>
    <t>SUMINISTRO E INSTALACION DE TUBO CONDUIT GALVANIZADA PARED GRUESA  DE 1" DE DIAMETRO, INCLUYE: DESPERDICIOS, MATERIALES, MANO DE OBRA Y HERRAMIENTA.</t>
  </si>
  <si>
    <t>SUMINISTRO E INSTALACION DE TUBO CONDUIT GALVANIZADA PARED GRUESA  DE 1 1/4" DE DIAMETRO, INCLUYE: DESPERDICIOS, MATERIALES, MANO DE OBRA Y HERRAMIENTA.</t>
  </si>
  <si>
    <t>SUMINISTRO E INSTALACION DE TUBO CONDUIT GALVANIZADA PARED GRUESA  DE 1 1/2" DE DIAMETRO, INCLUYE: DESPERDICIOS, MATERIALES, MANO DE OBRA Y HERRAMIENTA.</t>
  </si>
  <si>
    <t>SUMINISTRO E INSTALACIÓN DE PERAS DE CONTROL DE NIVEL PARA ARRANQUE Y PARO AUTOMATICO DE BOMBA DE LODOS.</t>
  </si>
  <si>
    <t>SUMINISTRO E INSTALACION DE TUBO CONDUIT PVC PESADO DE 3/4" DE DIAMETRO, INCLUYE: DESPERDICIOS, MATERIALES, MANO DE OBRA Y HERRAMIENTA.</t>
  </si>
  <si>
    <t>SUMINISTRO E INSTALACION DE TUBO CONDUIT PVC PESADO DE 1" DE DIAMETRO, INCLUYE: DESPERDICIOS, MATERIALES, MANO DE OBRA Y HERRAMIENTA.</t>
  </si>
  <si>
    <t>SUMINISTRO E INSTALACION DE TUBO CONDUIT PVC PESADO DE 1 1/4" DE DIAMETRO, INCLUYE: DESPERDICIOS, MATERIALES, MANO DE OBRA Y HERRAMIENTA.</t>
  </si>
  <si>
    <t>SUMINISTRO E INSTALACION DE TUBO CONDUIT PVC PESADO DE 1 1/2" DE DIAMETRO, INCLUYE: DESPERDICIOS, MATERIALES, MANO DE OBRA Y HERRAMIENTA.</t>
  </si>
  <si>
    <t>SUMINISTRO E INSTALACION DE TABLERO DE ALUMBRADO (TAB. A, SERVICIOS PROPIOS) CAT. NQOD424AB22S, 220/127V, 3F, 4H, 60HZ, MCA. SQ'D,  INCLUYE MATERIALES, EQUIPO, HERRAMIENTA Y MANO DE OBRA.</t>
  </si>
  <si>
    <t>PZA.</t>
  </si>
  <si>
    <t>SUMINISTRO E INSTALACION DE INTERRUPTOR TERMOMAGNETICO, 1 POLO X 10 AMPERES, INCLUYE: EQUIPO, HERRAMIENTA Y MANO DE OBRA.</t>
  </si>
  <si>
    <t>INTERRUPTOR TERMOMAGNETICO TIPO QO DE 2X15 AMPERES INCLUYE INSTALACION, MANO DE OBRA, PRUEBAS Y PUESTA EN SERVICIO.</t>
  </si>
  <si>
    <t>SUMINISTRO E INSTALACION DE INTERRUPTOR TERMOMAGNETICO, 3 POLO X 15 AMPERES, INCLUYE: EQUIPO, HERRAMIENTA Y MANO DE OBRA.</t>
  </si>
  <si>
    <t>SUMINISTRO E INSTALACION DE INTERRUPTOR TERMOMAGNETICO, 3 POLO X 40 AMPERES, INCLUYE: EQUIPO, HERRAMIENTA Y MANO DE OBRA.</t>
  </si>
  <si>
    <t>SUMINISTRO E INSTALACION DE ESTACION DE BOTONES ARRANQUE / PARO LOCAL PARA UN DISTANCIA DE 15 m, INCLUYE: SOPORTE, MATERIALES, EQUIPO, HERRAMIENTA Y MANO DE OBRA.</t>
  </si>
  <si>
    <t>SUMINISTRO E INSTALACION DE LUMINARIA SLIM LINE, 2X74 W, TIPO FLUORESCENTE, CON CRISTAL PRISMATICO, INCLUYE: GABINETE, BALASTRO, CRISTAL PRISMATICO, TUBOS, MATERIALES, EQUIPO, HERRAMIENTA Y MANO DE OBRA NECESARIA PARA SU COMPLETA EJECUCION.</t>
  </si>
  <si>
    <t>SUMINISTRO E INSTALACION DE LUMINARIA SLIM LINE, 2X38 W, TIPO FLUORESCENTE, CON CRISTAL PRISMATICO, INCLUYE: GABINETE, BALASTRO, CRISTAL PRISMATICO, TUBOS, MATERIALES, EQUIPO, HERRAMIENTA Y MANO DE OBRA NECESARIA PARA SU COMPLETA EJECUCION.</t>
  </si>
  <si>
    <t>REGISTRO DE 0.60 X 0.60 X 0.80 M (INT) DE TABIQUE ROJO RECOCIDO EN 13 CM JUNTEADO CON MORTERO CEMENTO-ARENA 1:4 ACABADO PULIDO PLANTILLA DE CONCRETO F'C=150 KG/CM2 INCLUYE MEDIA CAÑA.</t>
  </si>
  <si>
    <t>SUMINISTRO Y COLOCACION DE REGISTRO ELECTRICO PREFABRICADO DE CONCRETO, DE 40 X 40 X 60 cm, CON TAPA Y MARCO GALVANIZADO, INCLUYE: MATERIALES, MANO DE OBRA Y HERRAMIENTA NECESARIA.</t>
  </si>
  <si>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</si>
  <si>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</si>
  <si>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</si>
  <si>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</si>
  <si>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</si>
  <si>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</si>
  <si>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</si>
  <si>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</si>
  <si>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</si>
  <si>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</si>
  <si>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</si>
  <si>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</si>
  <si>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</si>
  <si>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</si>
  <si>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</si>
  <si>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</si>
  <si>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</si>
  <si>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</si>
  <si>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</si>
  <si>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</si>
  <si>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</si>
  <si>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</si>
  <si>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CATÁLOGO DE CONCEPTOS</t>
  </si>
  <si>
    <t>TRAZ C/APA ESTRUC</t>
  </si>
  <si>
    <t>MODERNIZACION Y AMPLIACION DE LA PLANTA DE TRATAMIENTO DE AGUAS RESIDUALES  PARA LA LOCALIDAD DE SAN JUAN COSALÁ, MUNICIPIO DE JOCOTEPEC, JALISCO.</t>
  </si>
  <si>
    <t>43111001-020-10</t>
  </si>
  <si>
    <t>120 DIAS NATURALES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</si>
</sst>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5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7"/>
      <name val="Arial"/>
      <family val="2"/>
    </font>
    <font>
      <b/>
      <sz val="8"/>
      <color indexed="18"/>
      <name val="Arial"/>
      <family val="2"/>
    </font>
    <font>
      <sz val="8"/>
      <color indexed="18"/>
      <name val="Arial"/>
      <family val="2"/>
    </font>
    <font>
      <b/>
      <sz val="9"/>
      <name val="Arial"/>
      <family val="2"/>
    </font>
    <font>
      <sz val="9"/>
      <name val="Arial"/>
      <family val="0"/>
    </font>
    <font>
      <b/>
      <sz val="10"/>
      <color indexed="18"/>
      <name val="Arial"/>
      <family val="2"/>
    </font>
    <font>
      <b/>
      <sz val="10"/>
      <color indexed="12"/>
      <name val="Arial"/>
      <family val="2"/>
    </font>
    <font>
      <vertAlign val="superscript"/>
      <sz val="9"/>
      <name val="Arial"/>
      <family val="2"/>
    </font>
    <font>
      <sz val="9"/>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6" fillId="0" borderId="0">
      <alignment/>
      <protection/>
    </xf>
    <xf numFmtId="0" fontId="6" fillId="0" borderId="0">
      <alignment/>
      <protection/>
    </xf>
    <xf numFmtId="0" fontId="6" fillId="0" borderId="0">
      <alignment/>
      <protection/>
    </xf>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5"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4" applyNumberFormat="0" applyFont="0" applyAlignment="0" applyProtection="0"/>
    <xf numFmtId="0" fontId="6" fillId="0" borderId="0">
      <alignment/>
      <protection/>
    </xf>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37">
    <xf numFmtId="0" fontId="0" fillId="0" borderId="0" xfId="0" applyAlignment="1">
      <alignment/>
    </xf>
    <xf numFmtId="0" fontId="0" fillId="0" borderId="0" xfId="0" applyAlignment="1" applyProtection="1">
      <alignment/>
      <protection/>
    </xf>
    <xf numFmtId="0" fontId="1" fillId="33" borderId="10" xfId="0" applyFont="1" applyFill="1" applyBorder="1" applyAlignment="1" applyProtection="1">
      <alignment horizontal="center" vertical="center"/>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protection/>
    </xf>
    <xf numFmtId="0" fontId="10" fillId="0" borderId="0" xfId="0" applyNumberFormat="1" applyFont="1" applyAlignment="1" applyProtection="1">
      <alignment horizontal="justify" vertical="top"/>
      <protection/>
    </xf>
    <xf numFmtId="0" fontId="11" fillId="0" borderId="0" xfId="0" applyFont="1" applyBorder="1" applyAlignment="1" applyProtection="1">
      <alignment horizontal="justify" vertical="top"/>
      <protection/>
    </xf>
    <xf numFmtId="0" fontId="0" fillId="0" borderId="0" xfId="0" applyBorder="1" applyAlignment="1" applyProtection="1">
      <alignment vertical="top"/>
      <protection/>
    </xf>
    <xf numFmtId="0" fontId="11" fillId="0" borderId="0" xfId="0" applyNumberFormat="1" applyFont="1" applyAlignment="1" applyProtection="1">
      <alignment horizontal="justify" vertical="top"/>
      <protection/>
    </xf>
    <xf numFmtId="0" fontId="11" fillId="0" borderId="0" xfId="0" applyFont="1" applyBorder="1" applyAlignment="1" applyProtection="1">
      <alignment vertical="top"/>
      <protection/>
    </xf>
    <xf numFmtId="166" fontId="11" fillId="0" borderId="0" xfId="0" applyNumberFormat="1" applyFont="1" applyBorder="1" applyAlignment="1" applyProtection="1">
      <alignment vertical="top"/>
      <protection/>
    </xf>
    <xf numFmtId="44" fontId="11" fillId="0" borderId="0" xfId="58" applyFont="1" applyBorder="1" applyAlignment="1" applyProtection="1">
      <alignment vertical="top"/>
      <protection/>
    </xf>
    <xf numFmtId="167" fontId="11" fillId="0" borderId="0" xfId="0" applyNumberFormat="1" applyFont="1" applyBorder="1" applyAlignment="1" applyProtection="1">
      <alignment vertical="top"/>
      <protection/>
    </xf>
    <xf numFmtId="0" fontId="0" fillId="0" borderId="0" xfId="0" applyAlignment="1" applyProtection="1">
      <alignment vertical="top"/>
      <protection/>
    </xf>
    <xf numFmtId="15" fontId="10" fillId="0" borderId="14" xfId="0" applyNumberFormat="1" applyFont="1" applyBorder="1" applyAlignment="1" applyProtection="1">
      <alignment horizontal="center" vertical="top" wrapText="1"/>
      <protection/>
    </xf>
    <xf numFmtId="15" fontId="12" fillId="0" borderId="15" xfId="0" applyNumberFormat="1" applyFont="1" applyBorder="1" applyAlignment="1" applyProtection="1">
      <alignment horizontal="center" vertical="top" wrapText="1"/>
      <protection/>
    </xf>
    <xf numFmtId="15" fontId="11" fillId="0" borderId="15" xfId="0" applyNumberFormat="1" applyFont="1" applyBorder="1" applyAlignment="1" applyProtection="1">
      <alignment horizontal="center" vertical="center" wrapText="1"/>
      <protection/>
    </xf>
    <xf numFmtId="15" fontId="12" fillId="0" borderId="15" xfId="0" applyNumberFormat="1" applyFont="1" applyBorder="1" applyAlignment="1" applyProtection="1">
      <alignment horizontal="center" vertical="center" wrapText="1"/>
      <protection/>
    </xf>
    <xf numFmtId="15" fontId="11" fillId="0" borderId="16" xfId="0" applyNumberFormat="1" applyFont="1" applyBorder="1" applyAlignment="1" applyProtection="1">
      <alignment horizontal="center" vertical="center" wrapText="1"/>
      <protection/>
    </xf>
    <xf numFmtId="167" fontId="0" fillId="0" borderId="0" xfId="0" applyNumberFormat="1" applyAlignment="1" applyProtection="1">
      <alignment/>
      <protection/>
    </xf>
    <xf numFmtId="10" fontId="0" fillId="0" borderId="0" xfId="64" applyNumberFormat="1" applyFont="1" applyAlignment="1" applyProtection="1">
      <alignment/>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167" fontId="11" fillId="0" borderId="0" xfId="54" applyFont="1" applyAlignment="1" applyProtection="1">
      <alignment horizontal="justify" vertical="top"/>
      <protection/>
    </xf>
    <xf numFmtId="166" fontId="10" fillId="0" borderId="0" xfId="56" applyFont="1" applyBorder="1" applyAlignment="1" applyProtection="1">
      <alignment horizontal="justify" vertical="top"/>
      <protection/>
    </xf>
    <xf numFmtId="167" fontId="10" fillId="0" borderId="0" xfId="54" applyFont="1" applyAlignment="1" applyProtection="1">
      <alignment horizontal="justify" vertical="top"/>
      <protection/>
    </xf>
    <xf numFmtId="166" fontId="10" fillId="0" borderId="0" xfId="56" applyNumberFormat="1" applyFont="1" applyBorder="1" applyAlignment="1" applyProtection="1">
      <alignment horizontal="justify" vertical="top"/>
      <protection/>
    </xf>
    <xf numFmtId="167" fontId="11" fillId="0" borderId="0" xfId="54" applyFont="1" applyAlignment="1" applyProtection="1">
      <alignment vertical="top"/>
      <protection/>
    </xf>
    <xf numFmtId="166" fontId="10" fillId="0" borderId="0" xfId="56" applyFont="1" applyBorder="1" applyAlignment="1" applyProtection="1">
      <alignment vertical="top"/>
      <protection/>
    </xf>
    <xf numFmtId="0" fontId="10" fillId="0" borderId="0" xfId="0" applyFont="1" applyAlignment="1" applyProtection="1">
      <alignment horizontal="center" vertical="top"/>
      <protection/>
    </xf>
    <xf numFmtId="0" fontId="10" fillId="0" borderId="14" xfId="61" applyFont="1" applyBorder="1" applyAlignment="1" applyProtection="1">
      <alignment horizontal="right" vertical="center"/>
      <protection/>
    </xf>
    <xf numFmtId="0" fontId="0" fillId="0" borderId="0" xfId="0" applyFont="1" applyBorder="1" applyAlignment="1" applyProtection="1">
      <alignment horizontal="justify" vertical="top"/>
      <protection/>
    </xf>
    <xf numFmtId="0" fontId="1" fillId="0" borderId="0" xfId="0" applyFont="1" applyBorder="1" applyAlignment="1" applyProtection="1">
      <alignment horizontal="justify" vertical="top"/>
      <protection/>
    </xf>
    <xf numFmtId="166" fontId="1" fillId="0" borderId="0" xfId="56" applyFont="1" applyBorder="1" applyAlignment="1" applyProtection="1">
      <alignment horizontal="justify" vertical="top"/>
      <protection/>
    </xf>
    <xf numFmtId="167" fontId="0" fillId="0" borderId="0" xfId="55" applyFont="1" applyBorder="1" applyAlignment="1" applyProtection="1">
      <alignment horizontal="justify" vertical="top"/>
      <protection/>
    </xf>
    <xf numFmtId="166" fontId="0" fillId="0" borderId="0" xfId="59" applyFont="1" applyBorder="1" applyAlignment="1" applyProtection="1">
      <alignment horizontal="justify" vertical="top"/>
      <protection/>
    </xf>
    <xf numFmtId="0" fontId="10" fillId="0" borderId="15" xfId="0" applyFont="1" applyBorder="1" applyAlignment="1" applyProtection="1">
      <alignment horizontal="center" vertical="top"/>
      <protection/>
    </xf>
    <xf numFmtId="0" fontId="0" fillId="0" borderId="0" xfId="0" applyAlignment="1" applyProtection="1">
      <alignment horizontal="center"/>
      <protection/>
    </xf>
    <xf numFmtId="0" fontId="11" fillId="0" borderId="0" xfId="0" applyFont="1" applyAlignment="1" applyProtection="1">
      <alignment horizontal="center" vertical="top"/>
      <protection/>
    </xf>
    <xf numFmtId="0" fontId="10" fillId="0" borderId="0" xfId="0" applyNumberFormat="1" applyFont="1" applyAlignment="1" applyProtection="1">
      <alignment horizontal="center" vertical="top"/>
      <protection/>
    </xf>
    <xf numFmtId="0" fontId="11" fillId="0" borderId="0" xfId="0" applyNumberFormat="1" applyFont="1" applyAlignment="1" applyProtection="1">
      <alignment horizontal="center" vertical="top"/>
      <protection/>
    </xf>
    <xf numFmtId="0" fontId="0" fillId="0" borderId="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0" fillId="0" borderId="0" xfId="0" applyAlignment="1" applyProtection="1">
      <alignment horizontal="center" vertical="top"/>
      <protection/>
    </xf>
    <xf numFmtId="0" fontId="11" fillId="0" borderId="19" xfId="0" applyFont="1" applyBorder="1" applyAlignment="1" applyProtection="1">
      <alignment horizontal="center" vertical="top"/>
      <protection/>
    </xf>
    <xf numFmtId="0" fontId="13" fillId="0" borderId="0" xfId="0" applyNumberFormat="1" applyFont="1" applyAlignment="1" applyProtection="1">
      <alignment horizontal="center" vertical="top"/>
      <protection/>
    </xf>
    <xf numFmtId="0" fontId="13" fillId="0" borderId="0" xfId="0" applyNumberFormat="1" applyFont="1" applyBorder="1" applyAlignment="1" applyProtection="1">
      <alignment horizontal="justify" vertical="top"/>
      <protection/>
    </xf>
    <xf numFmtId="0" fontId="14" fillId="0" borderId="0" xfId="0" applyFont="1" applyAlignment="1" applyProtection="1">
      <alignment horizontal="center" vertical="top"/>
      <protection/>
    </xf>
    <xf numFmtId="167" fontId="14" fillId="0" borderId="0" xfId="54" applyFont="1" applyAlignment="1" applyProtection="1">
      <alignment vertical="top"/>
      <protection/>
    </xf>
    <xf numFmtId="166" fontId="13" fillId="0" borderId="0" xfId="56" applyFont="1" applyBorder="1" applyAlignment="1" applyProtection="1">
      <alignment vertical="top"/>
      <protection/>
    </xf>
    <xf numFmtId="166" fontId="13" fillId="0" borderId="20" xfId="56" applyFont="1" applyBorder="1" applyAlignment="1" applyProtection="1">
      <alignment vertical="top"/>
      <protection/>
    </xf>
    <xf numFmtId="0" fontId="10" fillId="0" borderId="0" xfId="0" applyNumberFormat="1" applyFont="1" applyAlignment="1" applyProtection="1">
      <alignment horizontal="justify" vertical="justify"/>
      <protection/>
    </xf>
    <xf numFmtId="0" fontId="1" fillId="0" borderId="0" xfId="0" applyFont="1" applyAlignment="1" applyProtection="1">
      <alignment/>
      <protection/>
    </xf>
    <xf numFmtId="0" fontId="17" fillId="0" borderId="0" xfId="0" applyFont="1" applyAlignment="1" applyProtection="1">
      <alignment horizontal="center"/>
      <protection/>
    </xf>
    <xf numFmtId="0" fontId="1" fillId="0" borderId="0" xfId="0" applyFont="1" applyAlignment="1" applyProtection="1">
      <alignment horizontal="justify" vertical="justify"/>
      <protection/>
    </xf>
    <xf numFmtId="0" fontId="16" fillId="0" borderId="0" xfId="0" applyFont="1" applyAlignment="1" applyProtection="1">
      <alignment horizontal="justify" vertical="justify"/>
      <protection/>
    </xf>
    <xf numFmtId="166" fontId="1" fillId="0" borderId="0" xfId="56" applyFont="1" applyBorder="1" applyAlignment="1" applyProtection="1">
      <alignment horizontal="center" vertical="top"/>
      <protection/>
    </xf>
    <xf numFmtId="166" fontId="17" fillId="0" borderId="0" xfId="56" applyFont="1" applyBorder="1" applyAlignment="1" applyProtection="1">
      <alignment horizontal="center" vertical="top"/>
      <protection/>
    </xf>
    <xf numFmtId="166" fontId="16" fillId="0" borderId="0" xfId="56" applyFont="1" applyBorder="1" applyAlignment="1" applyProtection="1">
      <alignment horizontal="center" vertical="top"/>
      <protection/>
    </xf>
    <xf numFmtId="0" fontId="16" fillId="0" borderId="0" xfId="0" applyFont="1" applyBorder="1" applyAlignment="1">
      <alignment vertical="top"/>
    </xf>
    <xf numFmtId="0" fontId="16" fillId="0" borderId="0" xfId="0" applyFont="1" applyBorder="1" applyAlignment="1">
      <alignment horizontal="justify" vertical="justify"/>
    </xf>
    <xf numFmtId="0" fontId="16" fillId="0" borderId="0" xfId="0" applyFont="1" applyBorder="1" applyAlignment="1">
      <alignment horizontal="center" vertical="top"/>
    </xf>
    <xf numFmtId="166" fontId="16" fillId="0" borderId="0" xfId="56" applyNumberFormat="1" applyFont="1" applyBorder="1" applyAlignment="1" applyProtection="1">
      <alignment vertical="top"/>
      <protection locked="0"/>
    </xf>
    <xf numFmtId="0" fontId="16" fillId="0" borderId="0" xfId="0" applyNumberFormat="1" applyFont="1" applyBorder="1" applyAlignment="1" applyProtection="1">
      <alignment horizontal="center" vertical="top"/>
      <protection/>
    </xf>
    <xf numFmtId="0" fontId="16" fillId="0" borderId="0" xfId="0" applyNumberFormat="1" applyFont="1" applyFill="1" applyBorder="1" applyAlignment="1" applyProtection="1">
      <alignment horizontal="justify" vertical="center" wrapText="1"/>
      <protection/>
    </xf>
    <xf numFmtId="0" fontId="16" fillId="0" borderId="0" xfId="0" applyFont="1" applyBorder="1" applyAlignment="1" applyProtection="1">
      <alignment horizontal="center" vertical="top"/>
      <protection/>
    </xf>
    <xf numFmtId="2" fontId="16" fillId="0" borderId="0" xfId="54" applyNumberFormat="1" applyFont="1" applyBorder="1" applyAlignment="1" applyProtection="1">
      <alignment horizontal="center" vertical="top"/>
      <protection/>
    </xf>
    <xf numFmtId="0" fontId="18" fillId="0" borderId="0" xfId="0" applyFont="1" applyAlignment="1" applyProtection="1">
      <alignment horizontal="center"/>
      <protection/>
    </xf>
    <xf numFmtId="0" fontId="18" fillId="0" borderId="0" xfId="0" applyFont="1" applyAlignment="1" applyProtection="1">
      <alignment horizontal="justify" vertical="justify"/>
      <protection/>
    </xf>
    <xf numFmtId="166" fontId="18" fillId="0" borderId="0" xfId="56" applyFont="1" applyBorder="1" applyAlignment="1" applyProtection="1">
      <alignment horizontal="center" vertical="top"/>
      <protection/>
    </xf>
    <xf numFmtId="0" fontId="18" fillId="0" borderId="0" xfId="0" applyFont="1" applyBorder="1" applyAlignment="1" applyProtection="1">
      <alignment horizontal="justify" vertical="top"/>
      <protection/>
    </xf>
    <xf numFmtId="0" fontId="18" fillId="0" borderId="0" xfId="0" applyFont="1" applyAlignment="1" applyProtection="1">
      <alignment/>
      <protection/>
    </xf>
    <xf numFmtId="0" fontId="18" fillId="0" borderId="0" xfId="0" applyFont="1" applyAlignment="1" applyProtection="1">
      <alignment horizontal="center" vertical="justify"/>
      <protection/>
    </xf>
    <xf numFmtId="0" fontId="18" fillId="0" borderId="0" xfId="0" applyFont="1" applyBorder="1" applyAlignment="1" applyProtection="1">
      <alignment horizontal="center" vertical="top"/>
      <protection/>
    </xf>
    <xf numFmtId="0" fontId="17" fillId="0" borderId="0" xfId="0" applyFont="1" applyBorder="1" applyAlignment="1" applyProtection="1">
      <alignment horizontal="center" vertical="top"/>
      <protection/>
    </xf>
    <xf numFmtId="4" fontId="16" fillId="0" borderId="0" xfId="0" applyNumberFormat="1" applyFont="1" applyBorder="1" applyAlignment="1">
      <alignment horizontal="center" vertical="top"/>
    </xf>
    <xf numFmtId="4" fontId="16" fillId="0" borderId="0" xfId="0" applyNumberFormat="1" applyFont="1" applyFill="1" applyBorder="1" applyAlignment="1">
      <alignment horizontal="center" vertical="top"/>
    </xf>
    <xf numFmtId="0" fontId="1" fillId="0" borderId="0" xfId="0" applyFont="1" applyAlignment="1" applyProtection="1">
      <alignment horizontal="center" vertical="top"/>
      <protection/>
    </xf>
    <xf numFmtId="0" fontId="17" fillId="0" borderId="0" xfId="0" applyFont="1" applyAlignment="1" applyProtection="1">
      <alignment horizontal="center" vertical="top"/>
      <protection/>
    </xf>
    <xf numFmtId="0" fontId="18" fillId="0" borderId="0" xfId="0" applyFont="1" applyAlignment="1" applyProtection="1">
      <alignment horizontal="center" vertical="top"/>
      <protection/>
    </xf>
    <xf numFmtId="0" fontId="16" fillId="0" borderId="0" xfId="0" applyFont="1" applyFill="1" applyBorder="1" applyAlignment="1" applyProtection="1">
      <alignment horizontal="center" vertical="top"/>
      <protection/>
    </xf>
    <xf numFmtId="2" fontId="16" fillId="0" borderId="0" xfId="54" applyNumberFormat="1" applyFont="1" applyFill="1" applyBorder="1" applyAlignment="1" applyProtection="1">
      <alignment horizontal="center" vertical="top"/>
      <protection/>
    </xf>
    <xf numFmtId="0" fontId="17" fillId="0" borderId="0" xfId="0" applyFont="1" applyAlignment="1" applyProtection="1">
      <alignment horizontal="center" vertical="justify"/>
      <protection/>
    </xf>
    <xf numFmtId="0" fontId="16" fillId="0" borderId="0" xfId="0" applyFont="1" applyAlignment="1" applyProtection="1">
      <alignment horizontal="center" vertical="top"/>
      <protection/>
    </xf>
    <xf numFmtId="0" fontId="16" fillId="0" borderId="0" xfId="0" applyNumberFormat="1" applyFont="1" applyFill="1" applyBorder="1" applyAlignment="1" applyProtection="1">
      <alignment horizontal="justify" vertical="top" wrapText="1"/>
      <protection/>
    </xf>
    <xf numFmtId="0" fontId="16" fillId="0" borderId="0" xfId="0" applyNumberFormat="1" applyFont="1" applyBorder="1" applyAlignment="1" applyProtection="1">
      <alignment horizontal="justify" vertical="top" wrapText="1"/>
      <protection/>
    </xf>
    <xf numFmtId="0" fontId="16" fillId="0" borderId="0" xfId="0" applyFont="1" applyBorder="1" applyAlignment="1">
      <alignment horizontal="justify" vertical="top"/>
    </xf>
    <xf numFmtId="0" fontId="16" fillId="0" borderId="0" xfId="0" applyFont="1" applyFill="1" applyBorder="1" applyAlignment="1" applyProtection="1">
      <alignment horizontal="justify" vertical="center" wrapText="1"/>
      <protection/>
    </xf>
    <xf numFmtId="4" fontId="16" fillId="0" borderId="0" xfId="0" applyNumberFormat="1" applyFont="1" applyFill="1" applyBorder="1" applyAlignment="1" applyProtection="1">
      <alignment horizontal="center" vertical="top"/>
      <protection/>
    </xf>
    <xf numFmtId="0" fontId="16" fillId="0" borderId="0" xfId="0" applyFont="1" applyBorder="1" applyAlignment="1" applyProtection="1">
      <alignment horizontal="justify" vertical="center" wrapText="1"/>
      <protection/>
    </xf>
    <xf numFmtId="0" fontId="16" fillId="0" borderId="0" xfId="0" applyFont="1" applyFill="1" applyBorder="1" applyAlignment="1">
      <alignment horizontal="justify" vertical="center" wrapText="1"/>
    </xf>
    <xf numFmtId="0" fontId="20" fillId="0" borderId="0" xfId="0" applyFont="1" applyFill="1" applyBorder="1" applyAlignment="1">
      <alignment horizontal="center" vertical="top"/>
    </xf>
    <xf numFmtId="166" fontId="20" fillId="0" borderId="0" xfId="56" applyNumberFormat="1" applyFont="1" applyFill="1" applyBorder="1" applyAlignment="1">
      <alignment vertical="top"/>
    </xf>
    <xf numFmtId="2" fontId="20" fillId="0" borderId="0" xfId="0" applyNumberFormat="1" applyFont="1" applyFill="1" applyBorder="1" applyAlignment="1">
      <alignment horizontal="center" vertical="top"/>
    </xf>
    <xf numFmtId="0" fontId="16" fillId="0" borderId="0" xfId="0" applyFont="1" applyFill="1" applyBorder="1" applyAlignment="1">
      <alignment horizontal="center" vertical="top"/>
    </xf>
    <xf numFmtId="0" fontId="20" fillId="0" borderId="0" xfId="0" applyNumberFormat="1" applyFont="1" applyFill="1" applyBorder="1" applyAlignment="1">
      <alignment horizontal="justify" vertical="center" wrapText="1"/>
    </xf>
    <xf numFmtId="0" fontId="16" fillId="0" borderId="0" xfId="0" applyFont="1" applyFill="1" applyBorder="1" applyAlignment="1">
      <alignment wrapText="1"/>
    </xf>
    <xf numFmtId="0" fontId="16" fillId="0" borderId="0" xfId="0" applyFont="1" applyFill="1" applyBorder="1" applyAlignment="1">
      <alignment horizontal="justify" vertical="justify"/>
    </xf>
    <xf numFmtId="4" fontId="20" fillId="0" borderId="0" xfId="0" applyNumberFormat="1" applyFont="1" applyFill="1" applyBorder="1" applyAlignment="1">
      <alignment horizontal="center" vertical="top"/>
    </xf>
    <xf numFmtId="0" fontId="16" fillId="0" borderId="0" xfId="0" applyNumberFormat="1" applyFont="1" applyFill="1" applyBorder="1" applyAlignment="1" applyProtection="1">
      <alignment vertical="center" wrapText="1"/>
      <protection/>
    </xf>
    <xf numFmtId="0" fontId="16" fillId="0" borderId="0" xfId="0" applyFont="1" applyBorder="1" applyAlignment="1" applyProtection="1">
      <alignment vertical="center" wrapText="1"/>
      <protection/>
    </xf>
    <xf numFmtId="0" fontId="16" fillId="0" borderId="0" xfId="0" applyFont="1" applyAlignment="1" applyProtection="1">
      <alignment horizontal="left" vertical="top"/>
      <protection/>
    </xf>
    <xf numFmtId="0" fontId="16" fillId="0" borderId="0" xfId="0" applyFont="1" applyFill="1" applyBorder="1" applyAlignment="1">
      <alignment horizontal="justify" vertical="top"/>
    </xf>
    <xf numFmtId="166" fontId="1" fillId="0" borderId="0" xfId="59" applyFont="1" applyBorder="1" applyAlignment="1" applyProtection="1">
      <alignment horizontal="right" vertical="top"/>
      <protection/>
    </xf>
    <xf numFmtId="0" fontId="1" fillId="33" borderId="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15" xfId="0" applyFont="1" applyBorder="1" applyAlignment="1" applyProtection="1">
      <alignment horizontal="justify" vertical="top" wrapText="1"/>
      <protection/>
    </xf>
    <xf numFmtId="0" fontId="10" fillId="0" borderId="0" xfId="0" applyFont="1" applyBorder="1" applyAlignment="1" applyProtection="1">
      <alignment horizontal="justify" vertical="top" wrapText="1"/>
      <protection/>
    </xf>
    <xf numFmtId="0" fontId="10" fillId="0" borderId="19" xfId="0" applyFont="1" applyBorder="1" applyAlignment="1" applyProtection="1">
      <alignment horizontal="justify" vertical="top" wrapText="1"/>
      <protection/>
    </xf>
    <xf numFmtId="0" fontId="1" fillId="33" borderId="1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0" fillId="0" borderId="16" xfId="0" applyFont="1" applyBorder="1" applyAlignment="1" applyProtection="1">
      <alignment horizontal="left" vertical="top"/>
      <protection/>
    </xf>
    <xf numFmtId="0" fontId="10" fillId="0" borderId="20" xfId="0" applyFont="1" applyBorder="1" applyAlignment="1" applyProtection="1">
      <alignment horizontal="justify" vertical="top"/>
      <protection/>
    </xf>
    <xf numFmtId="0" fontId="10" fillId="0" borderId="21" xfId="0" applyFont="1" applyBorder="1" applyAlignment="1" applyProtection="1">
      <alignment horizontal="justify" vertical="top"/>
      <protection/>
    </xf>
    <xf numFmtId="0" fontId="1" fillId="33" borderId="11"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4" fontId="1" fillId="0" borderId="0" xfId="61" applyNumberFormat="1" applyFont="1" applyBorder="1" applyAlignment="1" applyProtection="1">
      <alignment horizontal="justify" vertical="top"/>
      <protection locked="0"/>
    </xf>
    <xf numFmtId="4" fontId="1" fillId="0" borderId="19" xfId="61" applyNumberFormat="1" applyFont="1" applyBorder="1" applyAlignment="1" applyProtection="1">
      <alignment horizontal="justify" vertical="top"/>
      <protection locked="0"/>
    </xf>
    <xf numFmtId="4" fontId="1" fillId="0" borderId="20" xfId="61" applyNumberFormat="1" applyFont="1" applyBorder="1" applyAlignment="1" applyProtection="1">
      <alignment horizontal="justify" vertical="top"/>
      <protection locked="0"/>
    </xf>
    <xf numFmtId="4" fontId="1" fillId="0" borderId="21" xfId="61" applyNumberFormat="1" applyFont="1" applyBorder="1" applyAlignment="1" applyProtection="1">
      <alignment horizontal="justify" vertical="top"/>
      <protection locked="0"/>
    </xf>
    <xf numFmtId="0" fontId="10" fillId="0" borderId="15" xfId="61" applyFont="1" applyBorder="1" applyAlignment="1" applyProtection="1">
      <alignment horizontal="right" vertical="top"/>
      <protection/>
    </xf>
    <xf numFmtId="0" fontId="10" fillId="0" borderId="16" xfId="61" applyFont="1" applyBorder="1" applyAlignment="1" applyProtection="1">
      <alignment horizontal="right" vertical="top"/>
      <protection/>
    </xf>
    <xf numFmtId="0" fontId="10" fillId="0" borderId="15" xfId="0" applyFont="1" applyBorder="1" applyAlignment="1" applyProtection="1" quotePrefix="1">
      <alignment horizontal="justify" vertical="center"/>
      <protection/>
    </xf>
    <xf numFmtId="0" fontId="10" fillId="0" borderId="14"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0" fontId="10" fillId="0" borderId="23" xfId="0" applyFont="1" applyBorder="1" applyAlignment="1" applyProtection="1">
      <alignment horizontal="left" vertical="top" wrapText="1"/>
      <protection/>
    </xf>
    <xf numFmtId="15" fontId="11" fillId="0" borderId="24" xfId="0" applyNumberFormat="1" applyFont="1" applyBorder="1" applyAlignment="1" applyProtection="1">
      <alignment horizontal="center" vertical="top" wrapText="1"/>
      <protection/>
    </xf>
    <xf numFmtId="0" fontId="10" fillId="0" borderId="22"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4" xfId="40"/>
    <cellStyle name="Énfasis1" xfId="41"/>
    <cellStyle name="Énfasis2" xfId="42"/>
    <cellStyle name="Énfasis3" xfId="43"/>
    <cellStyle name="Énfasis4" xfId="44"/>
    <cellStyle name="Énfasis5" xfId="45"/>
    <cellStyle name="Énfasis6" xfId="46"/>
    <cellStyle name="Entrada" xfId="47"/>
    <cellStyle name="Fixed1 - Modelo1" xfId="48"/>
    <cellStyle name="Hyperlink" xfId="49"/>
    <cellStyle name="Followed Hyperlink" xfId="50"/>
    <cellStyle name="Incorrecto" xfId="51"/>
    <cellStyle name="Comma" xfId="52"/>
    <cellStyle name="Comma [0]" xfId="53"/>
    <cellStyle name="Millares_1.4 CATALOGO DE CONCEPTOS" xfId="54"/>
    <cellStyle name="Millares_RC005 Presupuesto" xfId="55"/>
    <cellStyle name="Currency" xfId="56"/>
    <cellStyle name="Currency [0]" xfId="57"/>
    <cellStyle name="Moneda_Catalogo de Conceptos E01" xfId="58"/>
    <cellStyle name="Moneda_RC005 Presupuesto" xfId="59"/>
    <cellStyle name="Neutral" xfId="60"/>
    <cellStyle name="Normal_Catalogos Jalos" xfId="61"/>
    <cellStyle name="Notas" xfId="62"/>
    <cellStyle name="Percen - Modelo3"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762000</xdr:colOff>
      <xdr:row>4</xdr:row>
      <xdr:rowOff>180975</xdr:rowOff>
    </xdr:to>
    <xdr:pic>
      <xdr:nvPicPr>
        <xdr:cNvPr id="1" name="Picture 8"/>
        <xdr:cNvPicPr preferRelativeResize="1">
          <a:picLocks noChangeAspect="1"/>
        </xdr:cNvPicPr>
      </xdr:nvPicPr>
      <xdr:blipFill>
        <a:blip r:embed="rId1"/>
        <a:stretch>
          <a:fillRect/>
        </a:stretch>
      </xdr:blipFill>
      <xdr:spPr>
        <a:xfrm>
          <a:off x="28575" y="66675"/>
          <a:ext cx="733425" cy="1000125"/>
        </a:xfrm>
        <a:prstGeom prst="rect">
          <a:avLst/>
        </a:prstGeom>
        <a:noFill/>
        <a:ln w="9525" cmpd="sng">
          <a:noFill/>
        </a:ln>
      </xdr:spPr>
    </xdr:pic>
    <xdr:clientData/>
  </xdr:twoCellAnchor>
  <xdr:twoCellAnchor editAs="oneCell">
    <xdr:from>
      <xdr:col>6</xdr:col>
      <xdr:colOff>1552575</xdr:colOff>
      <xdr:row>0</xdr:row>
      <xdr:rowOff>47625</xdr:rowOff>
    </xdr:from>
    <xdr:to>
      <xdr:col>6</xdr:col>
      <xdr:colOff>2105025</xdr:colOff>
      <xdr:row>4</xdr:row>
      <xdr:rowOff>190500</xdr:rowOff>
    </xdr:to>
    <xdr:pic>
      <xdr:nvPicPr>
        <xdr:cNvPr id="2" name="Picture 10"/>
        <xdr:cNvPicPr preferRelativeResize="1">
          <a:picLocks noChangeAspect="1"/>
        </xdr:cNvPicPr>
      </xdr:nvPicPr>
      <xdr:blipFill>
        <a:blip r:embed="rId2"/>
        <a:stretch>
          <a:fillRect/>
        </a:stretch>
      </xdr:blipFill>
      <xdr:spPr>
        <a:xfrm>
          <a:off x="9801225" y="47625"/>
          <a:ext cx="552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6"/>
  <sheetViews>
    <sheetView tabSelected="1" view="pageBreakPreview" zoomScaleSheetLayoutView="100" zoomScalePageLayoutView="0" workbookViewId="0" topLeftCell="A1">
      <selection activeCell="F9" sqref="F9:G10"/>
    </sheetView>
  </sheetViews>
  <sheetFormatPr defaultColWidth="11.421875" defaultRowHeight="12.75"/>
  <cols>
    <col min="1" max="1" width="19.00390625" style="38" bestFit="1" customWidth="1"/>
    <col min="2" max="2" width="48.7109375" style="1" customWidth="1"/>
    <col min="3" max="3" width="10.57421875" style="38" bestFit="1" customWidth="1"/>
    <col min="4" max="4" width="15.00390625" style="1" customWidth="1"/>
    <col min="5" max="5" width="15.7109375" style="1" customWidth="1"/>
    <col min="6" max="6" width="14.7109375" style="1" customWidth="1"/>
    <col min="7" max="7" width="32.57421875" style="1" customWidth="1"/>
    <col min="8" max="10" width="11.421875" style="1" customWidth="1"/>
    <col min="11" max="11" width="12.28125" style="1" bestFit="1" customWidth="1"/>
    <col min="12" max="12" width="11.421875" style="1" customWidth="1"/>
    <col min="13" max="13" width="12.8515625" style="1" bestFit="1" customWidth="1"/>
    <col min="14" max="16384" width="11.421875" style="1" customWidth="1"/>
  </cols>
  <sheetData>
    <row r="1" spans="1:7" ht="23.25">
      <c r="A1" s="107" t="s">
        <v>245</v>
      </c>
      <c r="B1" s="107"/>
      <c r="C1" s="107"/>
      <c r="D1" s="107"/>
      <c r="E1" s="107"/>
      <c r="F1" s="107"/>
      <c r="G1" s="107"/>
    </row>
    <row r="2" spans="1:7" ht="15.75">
      <c r="A2" s="108" t="s">
        <v>224</v>
      </c>
      <c r="B2" s="108"/>
      <c r="C2" s="108"/>
      <c r="D2" s="108"/>
      <c r="E2" s="108"/>
      <c r="F2" s="108"/>
      <c r="G2" s="108"/>
    </row>
    <row r="3" spans="1:7" ht="15.75">
      <c r="A3" s="108"/>
      <c r="B3" s="108"/>
      <c r="C3" s="108"/>
      <c r="D3" s="108"/>
      <c r="E3" s="108"/>
      <c r="F3" s="108"/>
      <c r="G3" s="108"/>
    </row>
    <row r="4" spans="1:7" ht="15">
      <c r="A4" s="109" t="s">
        <v>246</v>
      </c>
      <c r="B4" s="109"/>
      <c r="C4" s="109"/>
      <c r="D4" s="109"/>
      <c r="E4" s="109"/>
      <c r="F4" s="109"/>
      <c r="G4" s="109"/>
    </row>
    <row r="5" spans="1:7" ht="16.5" thickBot="1">
      <c r="A5" s="108"/>
      <c r="B5" s="108"/>
      <c r="C5" s="108"/>
      <c r="D5" s="108"/>
      <c r="E5" s="108"/>
      <c r="F5" s="108"/>
      <c r="G5" s="108"/>
    </row>
    <row r="6" spans="1:7" ht="12.75" customHeight="1">
      <c r="A6" s="129" t="s">
        <v>225</v>
      </c>
      <c r="B6" s="130"/>
      <c r="C6" s="131"/>
      <c r="D6" s="15" t="s">
        <v>226</v>
      </c>
      <c r="E6" s="31" t="s">
        <v>227</v>
      </c>
      <c r="F6" s="133" t="s">
        <v>249</v>
      </c>
      <c r="G6" s="134"/>
    </row>
    <row r="7" spans="1:7" ht="20.25" customHeight="1">
      <c r="A7" s="110" t="s">
        <v>248</v>
      </c>
      <c r="B7" s="111"/>
      <c r="C7" s="112"/>
      <c r="D7" s="132">
        <v>40373</v>
      </c>
      <c r="E7" s="128" t="s">
        <v>244</v>
      </c>
      <c r="F7" s="135" t="s">
        <v>250</v>
      </c>
      <c r="G7" s="136"/>
    </row>
    <row r="8" spans="1:7" ht="12.75" customHeight="1">
      <c r="A8" s="110"/>
      <c r="B8" s="111"/>
      <c r="C8" s="112"/>
      <c r="D8" s="132"/>
      <c r="E8" s="128"/>
      <c r="F8" s="135"/>
      <c r="G8" s="136"/>
    </row>
    <row r="9" spans="1:7" ht="12.75" customHeight="1">
      <c r="A9" s="110"/>
      <c r="B9" s="111"/>
      <c r="C9" s="112"/>
      <c r="D9" s="16" t="s">
        <v>242</v>
      </c>
      <c r="E9" s="126" t="s">
        <v>228</v>
      </c>
      <c r="F9" s="122"/>
      <c r="G9" s="123"/>
    </row>
    <row r="10" spans="1:7" ht="12.75">
      <c r="A10" s="110"/>
      <c r="B10" s="111"/>
      <c r="C10" s="112"/>
      <c r="D10" s="17">
        <v>40392</v>
      </c>
      <c r="E10" s="126"/>
      <c r="F10" s="122"/>
      <c r="G10" s="123"/>
    </row>
    <row r="11" spans="1:7" ht="12.75">
      <c r="A11" s="37"/>
      <c r="B11" s="7"/>
      <c r="C11" s="45"/>
      <c r="D11" s="18" t="s">
        <v>243</v>
      </c>
      <c r="E11" s="126" t="s">
        <v>229</v>
      </c>
      <c r="F11" s="122"/>
      <c r="G11" s="123"/>
    </row>
    <row r="12" spans="1:7" ht="13.5" thickBot="1">
      <c r="A12" s="117"/>
      <c r="B12" s="118"/>
      <c r="C12" s="119"/>
      <c r="D12" s="19">
        <v>40511</v>
      </c>
      <c r="E12" s="127"/>
      <c r="F12" s="124"/>
      <c r="G12" s="125"/>
    </row>
    <row r="13" ht="6" customHeight="1" thickBot="1"/>
    <row r="14" spans="1:7" ht="12.75">
      <c r="A14" s="120" t="s">
        <v>230</v>
      </c>
      <c r="B14" s="115" t="s">
        <v>231</v>
      </c>
      <c r="C14" s="22" t="s">
        <v>232</v>
      </c>
      <c r="D14" s="113" t="s">
        <v>233</v>
      </c>
      <c r="E14" s="3" t="s">
        <v>234</v>
      </c>
      <c r="F14" s="115" t="s">
        <v>235</v>
      </c>
      <c r="G14" s="2" t="s">
        <v>236</v>
      </c>
    </row>
    <row r="15" spans="1:7" ht="13.5" thickBot="1">
      <c r="A15" s="121"/>
      <c r="B15" s="116"/>
      <c r="C15" s="23"/>
      <c r="D15" s="114"/>
      <c r="E15" s="5" t="s">
        <v>237</v>
      </c>
      <c r="F15" s="116"/>
      <c r="G15" s="4" t="s">
        <v>238</v>
      </c>
    </row>
    <row r="16" ht="6" customHeight="1"/>
    <row r="17" spans="1:7" s="53" customFormat="1" ht="41.25" customHeight="1">
      <c r="A17" s="78" t="s">
        <v>37</v>
      </c>
      <c r="B17" s="55" t="str">
        <f>A7</f>
        <v>MODERNIZACION Y AMPLIACION DE LA PLANTA DE TRATAMIENTO DE AGUAS RESIDUALES  PARA LA LOCALIDAD DE SAN JUAN COSALÁ, MUNICIPIO DE JOCOTEPEC, JALISCO.</v>
      </c>
      <c r="C17" s="78"/>
      <c r="D17" s="78"/>
      <c r="E17" s="78"/>
      <c r="F17" s="57">
        <f>SUM(F18+F40+F53+F73+F93+F103+F109+F128+F132+F138+F156)</f>
        <v>0</v>
      </c>
      <c r="G17" s="33">
        <f aca="true" t="shared" si="0" ref="G17:G77">IF(E17="","",Num_letra(E17))</f>
      </c>
    </row>
    <row r="18" spans="1:7" s="54" customFormat="1" ht="12.75" customHeight="1">
      <c r="A18" s="79" t="s">
        <v>34</v>
      </c>
      <c r="B18" s="54" t="s">
        <v>36</v>
      </c>
      <c r="C18" s="79"/>
      <c r="D18" s="79"/>
      <c r="E18" s="79"/>
      <c r="F18" s="58">
        <f>SUM(F19+F33)</f>
        <v>0</v>
      </c>
      <c r="G18" s="75">
        <f t="shared" si="0"/>
      </c>
    </row>
    <row r="19" spans="1:7" s="68" customFormat="1" ht="12.75" customHeight="1">
      <c r="A19" s="80" t="s">
        <v>35</v>
      </c>
      <c r="B19" s="73" t="s">
        <v>33</v>
      </c>
      <c r="C19" s="80"/>
      <c r="D19" s="80"/>
      <c r="E19" s="80"/>
      <c r="F19" s="70">
        <f>SUM(F20:F32)</f>
        <v>0</v>
      </c>
      <c r="G19" s="74"/>
    </row>
    <row r="20" spans="1:7" ht="72" customHeight="1">
      <c r="A20" s="60" t="s">
        <v>247</v>
      </c>
      <c r="B20" s="61" t="s">
        <v>0</v>
      </c>
      <c r="C20" s="62" t="s">
        <v>1</v>
      </c>
      <c r="D20" s="76">
        <v>10</v>
      </c>
      <c r="E20" s="63"/>
      <c r="F20" s="59">
        <f aca="true" t="shared" si="1" ref="F20:F77">IF(E20="","",ROUND(D20*E20,2))</f>
      </c>
      <c r="G20" s="7">
        <f t="shared" si="0"/>
      </c>
    </row>
    <row r="21" spans="1:7" ht="84">
      <c r="A21" s="60" t="s">
        <v>126</v>
      </c>
      <c r="B21" s="61" t="s">
        <v>125</v>
      </c>
      <c r="C21" s="62" t="s">
        <v>2</v>
      </c>
      <c r="D21" s="76">
        <v>58</v>
      </c>
      <c r="E21" s="63"/>
      <c r="F21" s="59">
        <f t="shared" si="1"/>
      </c>
      <c r="G21" s="7">
        <f t="shared" si="0"/>
      </c>
    </row>
    <row r="22" spans="1:7" ht="96">
      <c r="A22" s="60" t="s">
        <v>127</v>
      </c>
      <c r="B22" s="61" t="s">
        <v>128</v>
      </c>
      <c r="C22" s="62" t="s">
        <v>2</v>
      </c>
      <c r="D22" s="76">
        <f>182-D21</f>
        <v>124</v>
      </c>
      <c r="E22" s="63"/>
      <c r="F22" s="59">
        <f t="shared" si="1"/>
      </c>
      <c r="G22" s="7">
        <f t="shared" si="0"/>
      </c>
    </row>
    <row r="23" spans="1:7" ht="72">
      <c r="A23" s="60" t="s">
        <v>129</v>
      </c>
      <c r="B23" s="61" t="s">
        <v>3</v>
      </c>
      <c r="C23" s="62" t="s">
        <v>4</v>
      </c>
      <c r="D23" s="76">
        <v>140</v>
      </c>
      <c r="E23" s="63"/>
      <c r="F23" s="59">
        <f t="shared" si="1"/>
      </c>
      <c r="G23" s="7">
        <f t="shared" si="0"/>
      </c>
    </row>
    <row r="24" spans="1:7" ht="24">
      <c r="A24" s="60" t="s">
        <v>5</v>
      </c>
      <c r="B24" s="61" t="s">
        <v>6</v>
      </c>
      <c r="C24" s="62" t="s">
        <v>1</v>
      </c>
      <c r="D24" s="76">
        <v>7</v>
      </c>
      <c r="E24" s="63"/>
      <c r="F24" s="59">
        <f t="shared" si="1"/>
      </c>
      <c r="G24" s="7">
        <f t="shared" si="0"/>
      </c>
    </row>
    <row r="25" spans="1:7" ht="180">
      <c r="A25" s="60" t="s">
        <v>7</v>
      </c>
      <c r="B25" s="61" t="s">
        <v>8</v>
      </c>
      <c r="C25" s="62" t="s">
        <v>4</v>
      </c>
      <c r="D25" s="76">
        <v>16</v>
      </c>
      <c r="E25" s="63"/>
      <c r="F25" s="59">
        <f t="shared" si="1"/>
      </c>
      <c r="G25" s="7">
        <f t="shared" si="0"/>
      </c>
    </row>
    <row r="26" spans="1:7" ht="49.5" customHeight="1">
      <c r="A26" s="102" t="s">
        <v>130</v>
      </c>
      <c r="B26" s="56" t="s">
        <v>131</v>
      </c>
      <c r="C26" s="62" t="s">
        <v>9</v>
      </c>
      <c r="D26" s="77">
        <v>1200</v>
      </c>
      <c r="E26" s="63"/>
      <c r="F26" s="59">
        <f t="shared" si="1"/>
      </c>
      <c r="G26" s="7">
        <f t="shared" si="0"/>
      </c>
    </row>
    <row r="27" spans="1:7" ht="48">
      <c r="A27" s="60" t="s">
        <v>10</v>
      </c>
      <c r="B27" s="61" t="s">
        <v>11</v>
      </c>
      <c r="C27" s="62" t="s">
        <v>1</v>
      </c>
      <c r="D27" s="76">
        <f>0.1*100</f>
        <v>10</v>
      </c>
      <c r="E27" s="63"/>
      <c r="F27" s="59">
        <f t="shared" si="1"/>
      </c>
      <c r="G27" s="7">
        <f t="shared" si="0"/>
      </c>
    </row>
    <row r="28" spans="1:7" ht="48">
      <c r="A28" s="60" t="s">
        <v>12</v>
      </c>
      <c r="B28" s="61" t="s">
        <v>13</v>
      </c>
      <c r="C28" s="62" t="s">
        <v>1</v>
      </c>
      <c r="D28" s="76">
        <v>90</v>
      </c>
      <c r="E28" s="63"/>
      <c r="F28" s="59">
        <f t="shared" si="1"/>
      </c>
      <c r="G28" s="7">
        <f t="shared" si="0"/>
      </c>
    </row>
    <row r="29" spans="1:7" ht="48">
      <c r="A29" s="60" t="s">
        <v>14</v>
      </c>
      <c r="B29" s="61" t="s">
        <v>15</v>
      </c>
      <c r="C29" s="62" t="s">
        <v>16</v>
      </c>
      <c r="D29" s="76">
        <v>8</v>
      </c>
      <c r="E29" s="63"/>
      <c r="F29" s="59">
        <f t="shared" si="1"/>
      </c>
      <c r="G29" s="7">
        <f t="shared" si="0"/>
      </c>
    </row>
    <row r="30" spans="1:7" ht="60">
      <c r="A30" s="60" t="s">
        <v>17</v>
      </c>
      <c r="B30" s="61" t="s">
        <v>18</v>
      </c>
      <c r="C30" s="62" t="s">
        <v>2</v>
      </c>
      <c r="D30" s="76">
        <v>0.5</v>
      </c>
      <c r="E30" s="63"/>
      <c r="F30" s="59">
        <f t="shared" si="1"/>
      </c>
      <c r="G30" s="7">
        <f t="shared" si="0"/>
      </c>
    </row>
    <row r="31" spans="1:7" ht="60">
      <c r="A31" s="60" t="s">
        <v>132</v>
      </c>
      <c r="B31" s="103" t="s">
        <v>78</v>
      </c>
      <c r="C31" s="62" t="s">
        <v>4</v>
      </c>
      <c r="D31" s="76">
        <f>+D21+D22-D23+D30</f>
        <v>42.5</v>
      </c>
      <c r="E31" s="63"/>
      <c r="F31" s="59">
        <f t="shared" si="1"/>
      </c>
      <c r="G31" s="7">
        <f t="shared" si="0"/>
      </c>
    </row>
    <row r="32" spans="1:7" ht="48">
      <c r="A32" s="60" t="s">
        <v>19</v>
      </c>
      <c r="B32" s="61" t="s">
        <v>20</v>
      </c>
      <c r="C32" s="62" t="s">
        <v>1</v>
      </c>
      <c r="D32" s="76">
        <f>+D20</f>
        <v>10</v>
      </c>
      <c r="E32" s="63"/>
      <c r="F32" s="59">
        <f t="shared" si="1"/>
      </c>
      <c r="G32" s="7">
        <f t="shared" si="0"/>
      </c>
    </row>
    <row r="33" spans="1:7" s="72" customFormat="1" ht="12.75" customHeight="1">
      <c r="A33" s="80" t="s">
        <v>38</v>
      </c>
      <c r="B33" s="69" t="s">
        <v>39</v>
      </c>
      <c r="C33" s="80"/>
      <c r="D33" s="80"/>
      <c r="E33" s="80"/>
      <c r="F33" s="70">
        <f>SUM(F34:F39)</f>
        <v>0</v>
      </c>
      <c r="G33" s="71">
        <f t="shared" si="0"/>
      </c>
    </row>
    <row r="34" spans="1:7" ht="84">
      <c r="A34" s="64" t="s">
        <v>21</v>
      </c>
      <c r="B34" s="65" t="s">
        <v>22</v>
      </c>
      <c r="C34" s="66" t="s">
        <v>23</v>
      </c>
      <c r="D34" s="67">
        <v>2</v>
      </c>
      <c r="E34" s="63"/>
      <c r="F34" s="59">
        <f t="shared" si="1"/>
      </c>
      <c r="G34" s="7">
        <f t="shared" si="0"/>
      </c>
    </row>
    <row r="35" spans="1:7" ht="112.5" customHeight="1">
      <c r="A35" s="64" t="s">
        <v>24</v>
      </c>
      <c r="B35" s="65" t="s">
        <v>25</v>
      </c>
      <c r="C35" s="66" t="s">
        <v>23</v>
      </c>
      <c r="D35" s="67">
        <v>3</v>
      </c>
      <c r="E35" s="63"/>
      <c r="F35" s="59">
        <f t="shared" si="1"/>
      </c>
      <c r="G35" s="7">
        <f t="shared" si="0"/>
      </c>
    </row>
    <row r="36" spans="1:7" ht="60">
      <c r="A36" s="64" t="s">
        <v>26</v>
      </c>
      <c r="B36" s="65" t="s">
        <v>27</v>
      </c>
      <c r="C36" s="66" t="s">
        <v>23</v>
      </c>
      <c r="D36" s="67">
        <v>2</v>
      </c>
      <c r="E36" s="63"/>
      <c r="F36" s="59">
        <f t="shared" si="1"/>
      </c>
      <c r="G36" s="7">
        <f t="shared" si="0"/>
      </c>
    </row>
    <row r="37" spans="1:7" ht="84">
      <c r="A37" s="64" t="s">
        <v>28</v>
      </c>
      <c r="B37" s="65" t="s">
        <v>29</v>
      </c>
      <c r="C37" s="66" t="s">
        <v>23</v>
      </c>
      <c r="D37" s="67">
        <v>7</v>
      </c>
      <c r="E37" s="63"/>
      <c r="F37" s="59">
        <f t="shared" si="1"/>
      </c>
      <c r="G37" s="7">
        <f t="shared" si="0"/>
      </c>
    </row>
    <row r="38" spans="1:7" ht="48">
      <c r="A38" s="64" t="s">
        <v>30</v>
      </c>
      <c r="B38" s="65" t="s">
        <v>31</v>
      </c>
      <c r="C38" s="66" t="s">
        <v>16</v>
      </c>
      <c r="D38" s="67">
        <v>10.4</v>
      </c>
      <c r="E38" s="63"/>
      <c r="F38" s="59">
        <f t="shared" si="1"/>
      </c>
      <c r="G38" s="7">
        <f t="shared" si="0"/>
      </c>
    </row>
    <row r="39" spans="1:7" ht="48">
      <c r="A39" s="64"/>
      <c r="B39" s="65" t="s">
        <v>32</v>
      </c>
      <c r="C39" s="66" t="s">
        <v>23</v>
      </c>
      <c r="D39" s="67">
        <v>1</v>
      </c>
      <c r="E39" s="63"/>
      <c r="F39" s="59">
        <f t="shared" si="1"/>
      </c>
      <c r="G39" s="7">
        <f t="shared" si="0"/>
      </c>
    </row>
    <row r="40" spans="1:7" s="54" customFormat="1" ht="12.75" customHeight="1">
      <c r="A40" s="79" t="s">
        <v>52</v>
      </c>
      <c r="B40" s="79" t="s">
        <v>53</v>
      </c>
      <c r="C40" s="79"/>
      <c r="D40" s="79"/>
      <c r="E40" s="79"/>
      <c r="F40" s="58">
        <f>SUM(F41)</f>
        <v>0</v>
      </c>
      <c r="G40" s="75">
        <f t="shared" si="0"/>
      </c>
    </row>
    <row r="41" spans="1:7" s="68" customFormat="1" ht="12.75" customHeight="1">
      <c r="A41" s="80" t="s">
        <v>55</v>
      </c>
      <c r="B41" s="80" t="s">
        <v>54</v>
      </c>
      <c r="C41" s="80"/>
      <c r="D41" s="80"/>
      <c r="E41" s="80"/>
      <c r="F41" s="70">
        <f>SUM(F42:F52)</f>
        <v>0</v>
      </c>
      <c r="G41" s="74"/>
    </row>
    <row r="42" spans="1:7" ht="288">
      <c r="A42" s="84"/>
      <c r="B42" s="85" t="s">
        <v>40</v>
      </c>
      <c r="C42" s="81" t="s">
        <v>41</v>
      </c>
      <c r="D42" s="82">
        <v>3</v>
      </c>
      <c r="E42" s="63"/>
      <c r="F42" s="59">
        <f t="shared" si="1"/>
      </c>
      <c r="G42" s="7">
        <f t="shared" si="0"/>
      </c>
    </row>
    <row r="43" spans="1:7" ht="144">
      <c r="A43" s="84"/>
      <c r="B43" s="86" t="s">
        <v>42</v>
      </c>
      <c r="C43" s="66" t="s">
        <v>43</v>
      </c>
      <c r="D43" s="67">
        <v>15</v>
      </c>
      <c r="E43" s="63"/>
      <c r="F43" s="59">
        <f t="shared" si="1"/>
      </c>
      <c r="G43" s="7">
        <f t="shared" si="0"/>
      </c>
    </row>
    <row r="44" spans="1:7" ht="192" customHeight="1">
      <c r="A44" s="84"/>
      <c r="B44" s="86" t="s">
        <v>44</v>
      </c>
      <c r="C44" s="66" t="s">
        <v>41</v>
      </c>
      <c r="D44" s="67">
        <v>3</v>
      </c>
      <c r="E44" s="63"/>
      <c r="F44" s="59">
        <f t="shared" si="1"/>
      </c>
      <c r="G44" s="7">
        <f t="shared" si="0"/>
      </c>
    </row>
    <row r="45" spans="1:7" ht="48" customHeight="1">
      <c r="A45" s="84"/>
      <c r="B45" s="86" t="s">
        <v>45</v>
      </c>
      <c r="C45" s="66" t="s">
        <v>41</v>
      </c>
      <c r="D45" s="67">
        <v>3</v>
      </c>
      <c r="E45" s="63"/>
      <c r="F45" s="59">
        <f t="shared" si="1"/>
      </c>
      <c r="G45" s="7">
        <f t="shared" si="0"/>
      </c>
    </row>
    <row r="46" spans="1:7" ht="60">
      <c r="A46" s="84"/>
      <c r="B46" s="86" t="s">
        <v>46</v>
      </c>
      <c r="C46" s="66" t="s">
        <v>41</v>
      </c>
      <c r="D46" s="67">
        <v>3</v>
      </c>
      <c r="E46" s="63"/>
      <c r="F46" s="59">
        <f t="shared" si="1"/>
      </c>
      <c r="G46" s="7">
        <f t="shared" si="0"/>
      </c>
    </row>
    <row r="47" spans="1:7" ht="120.75" customHeight="1">
      <c r="A47" s="84"/>
      <c r="B47" s="86" t="s">
        <v>47</v>
      </c>
      <c r="C47" s="66" t="s">
        <v>41</v>
      </c>
      <c r="D47" s="67">
        <v>3</v>
      </c>
      <c r="E47" s="63"/>
      <c r="F47" s="59">
        <f t="shared" si="1"/>
      </c>
      <c r="G47" s="7">
        <f t="shared" si="0"/>
      </c>
    </row>
    <row r="48" spans="1:7" ht="72">
      <c r="A48" s="84"/>
      <c r="B48" s="86" t="s">
        <v>48</v>
      </c>
      <c r="C48" s="66" t="s">
        <v>41</v>
      </c>
      <c r="D48" s="67">
        <v>3</v>
      </c>
      <c r="E48" s="63"/>
      <c r="F48" s="59">
        <f t="shared" si="1"/>
      </c>
      <c r="G48" s="7">
        <f t="shared" si="0"/>
      </c>
    </row>
    <row r="49" spans="1:7" ht="132">
      <c r="A49" s="84"/>
      <c r="B49" s="86" t="s">
        <v>49</v>
      </c>
      <c r="C49" s="66" t="s">
        <v>43</v>
      </c>
      <c r="D49" s="67">
        <v>5</v>
      </c>
      <c r="E49" s="63"/>
      <c r="F49" s="59">
        <f t="shared" si="1"/>
      </c>
      <c r="G49" s="7">
        <f t="shared" si="0"/>
      </c>
    </row>
    <row r="50" spans="1:7" ht="120" customHeight="1">
      <c r="A50" s="84"/>
      <c r="B50" s="86" t="s">
        <v>50</v>
      </c>
      <c r="C50" s="66" t="s">
        <v>41</v>
      </c>
      <c r="D50" s="67">
        <v>3</v>
      </c>
      <c r="E50" s="63"/>
      <c r="F50" s="59">
        <f t="shared" si="1"/>
      </c>
      <c r="G50" s="7">
        <f t="shared" si="0"/>
      </c>
    </row>
    <row r="51" spans="1:7" ht="167.25" customHeight="1">
      <c r="A51" s="84"/>
      <c r="B51" s="86" t="s">
        <v>51</v>
      </c>
      <c r="C51" s="66" t="s">
        <v>41</v>
      </c>
      <c r="D51" s="67">
        <v>1</v>
      </c>
      <c r="E51" s="63"/>
      <c r="F51" s="59">
        <f t="shared" si="1"/>
      </c>
      <c r="G51" s="7">
        <f t="shared" si="0"/>
      </c>
    </row>
    <row r="52" spans="1:7" ht="72">
      <c r="A52" s="84"/>
      <c r="B52" s="86" t="s">
        <v>48</v>
      </c>
      <c r="C52" s="66" t="s">
        <v>41</v>
      </c>
      <c r="D52" s="67">
        <v>1</v>
      </c>
      <c r="E52" s="63"/>
      <c r="F52" s="59">
        <f t="shared" si="1"/>
      </c>
      <c r="G52" s="7">
        <f t="shared" si="0"/>
      </c>
    </row>
    <row r="53" spans="1:7" s="54" customFormat="1" ht="13.5" customHeight="1">
      <c r="A53" s="79" t="s">
        <v>58</v>
      </c>
      <c r="B53" s="79" t="s">
        <v>56</v>
      </c>
      <c r="C53" s="79"/>
      <c r="D53" s="79"/>
      <c r="E53" s="79"/>
      <c r="F53" s="58">
        <f>SUM(F54+F65)</f>
        <v>0</v>
      </c>
      <c r="G53" s="75">
        <f t="shared" si="0"/>
      </c>
    </row>
    <row r="54" spans="1:7" s="68" customFormat="1" ht="13.5" customHeight="1">
      <c r="A54" s="80" t="s">
        <v>59</v>
      </c>
      <c r="B54" s="80" t="s">
        <v>57</v>
      </c>
      <c r="C54" s="80"/>
      <c r="D54" s="80"/>
      <c r="E54" s="80"/>
      <c r="F54" s="70">
        <f>SUM(F55:F64)</f>
        <v>0</v>
      </c>
      <c r="G54" s="74">
        <f t="shared" si="0"/>
      </c>
    </row>
    <row r="55" spans="1:7" ht="36">
      <c r="A55" s="60" t="s">
        <v>60</v>
      </c>
      <c r="B55" s="87" t="s">
        <v>61</v>
      </c>
      <c r="C55" s="62" t="s">
        <v>16</v>
      </c>
      <c r="D55" s="76">
        <v>4</v>
      </c>
      <c r="E55" s="63"/>
      <c r="F55" s="59">
        <f t="shared" si="1"/>
      </c>
      <c r="G55" s="7">
        <f t="shared" si="0"/>
      </c>
    </row>
    <row r="56" spans="1:7" ht="72">
      <c r="A56" s="60" t="s">
        <v>62</v>
      </c>
      <c r="B56" s="87" t="s">
        <v>63</v>
      </c>
      <c r="C56" s="62" t="s">
        <v>16</v>
      </c>
      <c r="D56" s="76">
        <v>20</v>
      </c>
      <c r="E56" s="63"/>
      <c r="F56" s="59">
        <f t="shared" si="1"/>
      </c>
      <c r="G56" s="7">
        <f t="shared" si="0"/>
      </c>
    </row>
    <row r="57" spans="1:7" ht="60">
      <c r="A57" s="60"/>
      <c r="B57" s="87" t="s">
        <v>64</v>
      </c>
      <c r="C57" s="62" t="s">
        <v>16</v>
      </c>
      <c r="D57" s="76">
        <v>20</v>
      </c>
      <c r="E57" s="63"/>
      <c r="F57" s="59">
        <f t="shared" si="1"/>
      </c>
      <c r="G57" s="7">
        <f t="shared" si="0"/>
      </c>
    </row>
    <row r="58" spans="1:7" ht="156">
      <c r="A58" s="60" t="s">
        <v>7</v>
      </c>
      <c r="B58" s="87" t="s">
        <v>65</v>
      </c>
      <c r="C58" s="62" t="s">
        <v>4</v>
      </c>
      <c r="D58" s="76">
        <v>11</v>
      </c>
      <c r="E58" s="63"/>
      <c r="F58" s="59">
        <f t="shared" si="1"/>
      </c>
      <c r="G58" s="7">
        <f t="shared" si="0"/>
      </c>
    </row>
    <row r="59" spans="1:7" ht="48" customHeight="1">
      <c r="A59" s="84" t="s">
        <v>130</v>
      </c>
      <c r="B59" s="56" t="s">
        <v>131</v>
      </c>
      <c r="C59" s="62" t="s">
        <v>9</v>
      </c>
      <c r="D59" s="77">
        <f>1.56*429*2</f>
        <v>1338.48</v>
      </c>
      <c r="E59" s="63"/>
      <c r="F59" s="59">
        <f t="shared" si="1"/>
      </c>
      <c r="G59" s="7">
        <f t="shared" si="0"/>
      </c>
    </row>
    <row r="60" spans="1:7" ht="48">
      <c r="A60" s="60" t="s">
        <v>10</v>
      </c>
      <c r="B60" s="87" t="s">
        <v>11</v>
      </c>
      <c r="C60" s="62" t="s">
        <v>1</v>
      </c>
      <c r="D60" s="76">
        <v>64</v>
      </c>
      <c r="E60" s="63"/>
      <c r="F60" s="59">
        <f t="shared" si="1"/>
      </c>
      <c r="G60" s="7">
        <f t="shared" si="0"/>
      </c>
    </row>
    <row r="61" spans="1:7" ht="48">
      <c r="A61" s="60" t="s">
        <v>14</v>
      </c>
      <c r="B61" s="87" t="s">
        <v>15</v>
      </c>
      <c r="C61" s="62" t="s">
        <v>16</v>
      </c>
      <c r="D61" s="76">
        <v>10</v>
      </c>
      <c r="E61" s="63"/>
      <c r="F61" s="59">
        <f t="shared" si="1"/>
      </c>
      <c r="G61" s="7">
        <f t="shared" si="0"/>
      </c>
    </row>
    <row r="62" spans="1:7" ht="156">
      <c r="A62" s="60" t="s">
        <v>66</v>
      </c>
      <c r="B62" s="87" t="s">
        <v>67</v>
      </c>
      <c r="C62" s="62" t="s">
        <v>23</v>
      </c>
      <c r="D62" s="76">
        <v>1</v>
      </c>
      <c r="E62" s="63"/>
      <c r="F62" s="59">
        <f t="shared" si="1"/>
      </c>
      <c r="G62" s="7">
        <f t="shared" si="0"/>
      </c>
    </row>
    <row r="63" spans="1:7" ht="60">
      <c r="A63" s="60" t="s">
        <v>132</v>
      </c>
      <c r="B63" s="103" t="s">
        <v>79</v>
      </c>
      <c r="C63" s="62" t="s">
        <v>4</v>
      </c>
      <c r="D63" s="76">
        <f>16*0.2*0.05</f>
        <v>0.16000000000000003</v>
      </c>
      <c r="E63" s="63"/>
      <c r="F63" s="59">
        <f t="shared" si="1"/>
      </c>
      <c r="G63" s="7">
        <f t="shared" si="0"/>
      </c>
    </row>
    <row r="64" spans="1:7" ht="48">
      <c r="A64" s="60" t="s">
        <v>19</v>
      </c>
      <c r="B64" s="87" t="s">
        <v>68</v>
      </c>
      <c r="C64" s="62" t="s">
        <v>1</v>
      </c>
      <c r="D64" s="76">
        <v>16</v>
      </c>
      <c r="E64" s="63"/>
      <c r="F64" s="59">
        <f t="shared" si="1"/>
      </c>
      <c r="G64" s="7">
        <f t="shared" si="0"/>
      </c>
    </row>
    <row r="65" spans="1:7" s="68" customFormat="1" ht="13.5" customHeight="1">
      <c r="A65" s="80" t="s">
        <v>70</v>
      </c>
      <c r="B65" s="73" t="s">
        <v>69</v>
      </c>
      <c r="C65" s="80"/>
      <c r="D65" s="80"/>
      <c r="E65" s="80"/>
      <c r="F65" s="70">
        <f>SUM(F66:F72)</f>
        <v>0</v>
      </c>
      <c r="G65" s="74">
        <f t="shared" si="0"/>
      </c>
    </row>
    <row r="66" spans="1:7" ht="63">
      <c r="A66" s="84"/>
      <c r="B66" s="65" t="s">
        <v>77</v>
      </c>
      <c r="C66" s="66" t="s">
        <v>2</v>
      </c>
      <c r="D66" s="67">
        <v>150</v>
      </c>
      <c r="E66" s="63"/>
      <c r="F66" s="59">
        <f t="shared" si="1"/>
      </c>
      <c r="G66" s="7">
        <f t="shared" si="0"/>
      </c>
    </row>
    <row r="67" spans="1:7" ht="24">
      <c r="A67" s="84"/>
      <c r="B67" s="65" t="s">
        <v>71</v>
      </c>
      <c r="C67" s="66" t="s">
        <v>23</v>
      </c>
      <c r="D67" s="67">
        <v>1</v>
      </c>
      <c r="E67" s="63"/>
      <c r="F67" s="59">
        <f t="shared" si="1"/>
      </c>
      <c r="G67" s="7">
        <f t="shared" si="0"/>
      </c>
    </row>
    <row r="68" spans="1:7" ht="409.5" customHeight="1">
      <c r="A68" s="84"/>
      <c r="B68" s="100" t="s">
        <v>80</v>
      </c>
      <c r="C68" s="66" t="s">
        <v>23</v>
      </c>
      <c r="D68" s="67">
        <v>2</v>
      </c>
      <c r="E68" s="63"/>
      <c r="F68" s="59">
        <f t="shared" si="1"/>
      </c>
      <c r="G68" s="7">
        <f t="shared" si="0"/>
      </c>
    </row>
    <row r="69" spans="1:7" ht="12.75">
      <c r="A69" s="84"/>
      <c r="B69" s="65" t="s">
        <v>72</v>
      </c>
      <c r="C69" s="66" t="s">
        <v>23</v>
      </c>
      <c r="D69" s="67">
        <v>2</v>
      </c>
      <c r="E69" s="63"/>
      <c r="F69" s="59">
        <f t="shared" si="1"/>
      </c>
      <c r="G69" s="7">
        <f t="shared" si="0"/>
      </c>
    </row>
    <row r="70" spans="1:7" ht="12.75">
      <c r="A70" s="84"/>
      <c r="B70" s="65" t="s">
        <v>73</v>
      </c>
      <c r="C70" s="66" t="s">
        <v>74</v>
      </c>
      <c r="D70" s="67">
        <v>1</v>
      </c>
      <c r="E70" s="63"/>
      <c r="F70" s="59">
        <f t="shared" si="1"/>
      </c>
      <c r="G70" s="7">
        <f t="shared" si="0"/>
      </c>
    </row>
    <row r="71" spans="1:7" ht="231" customHeight="1">
      <c r="A71" s="84"/>
      <c r="B71" s="65" t="s">
        <v>75</v>
      </c>
      <c r="C71" s="66" t="s">
        <v>23</v>
      </c>
      <c r="D71" s="67">
        <v>3</v>
      </c>
      <c r="E71" s="63"/>
      <c r="F71" s="59">
        <f t="shared" si="1"/>
      </c>
      <c r="G71" s="7">
        <f t="shared" si="0"/>
      </c>
    </row>
    <row r="72" spans="1:7" ht="72">
      <c r="A72" s="84"/>
      <c r="B72" s="65" t="s">
        <v>76</v>
      </c>
      <c r="C72" s="66" t="s">
        <v>74</v>
      </c>
      <c r="D72" s="67">
        <v>1</v>
      </c>
      <c r="E72" s="63"/>
      <c r="F72" s="59">
        <f t="shared" si="1"/>
      </c>
      <c r="G72" s="7">
        <f t="shared" si="0"/>
      </c>
    </row>
    <row r="73" spans="1:7" s="54" customFormat="1" ht="13.5" customHeight="1">
      <c r="A73" s="79" t="s">
        <v>87</v>
      </c>
      <c r="B73" s="83" t="s">
        <v>85</v>
      </c>
      <c r="C73" s="79"/>
      <c r="D73" s="79"/>
      <c r="E73" s="79"/>
      <c r="F73" s="58">
        <f>SUM(F74+F85)</f>
        <v>0</v>
      </c>
      <c r="G73" s="75">
        <f t="shared" si="0"/>
      </c>
    </row>
    <row r="74" spans="1:7" s="68" customFormat="1" ht="13.5" customHeight="1">
      <c r="A74" s="80" t="s">
        <v>88</v>
      </c>
      <c r="B74" s="73" t="s">
        <v>86</v>
      </c>
      <c r="C74" s="80"/>
      <c r="D74" s="80"/>
      <c r="E74" s="80"/>
      <c r="F74" s="70">
        <f>SUM(F75:F84)</f>
        <v>0</v>
      </c>
      <c r="G74" s="74">
        <f t="shared" si="0"/>
      </c>
    </row>
    <row r="75" spans="1:7" ht="72">
      <c r="A75" s="60" t="s">
        <v>247</v>
      </c>
      <c r="B75" s="61" t="s">
        <v>81</v>
      </c>
      <c r="C75" s="62" t="s">
        <v>1</v>
      </c>
      <c r="D75" s="76">
        <v>73</v>
      </c>
      <c r="E75" s="63"/>
      <c r="F75" s="59">
        <f t="shared" si="1"/>
      </c>
      <c r="G75" s="7">
        <f t="shared" si="0"/>
      </c>
    </row>
    <row r="76" spans="1:7" ht="84">
      <c r="A76" s="60" t="s">
        <v>134</v>
      </c>
      <c r="B76" s="61" t="s">
        <v>133</v>
      </c>
      <c r="C76" s="62" t="s">
        <v>4</v>
      </c>
      <c r="D76" s="76">
        <v>340</v>
      </c>
      <c r="E76" s="63"/>
      <c r="F76" s="59">
        <f t="shared" si="1"/>
      </c>
      <c r="G76" s="7">
        <f t="shared" si="0"/>
      </c>
    </row>
    <row r="77" spans="1:7" ht="72">
      <c r="A77" s="60" t="s">
        <v>129</v>
      </c>
      <c r="B77" s="61" t="s">
        <v>3</v>
      </c>
      <c r="C77" s="62" t="s">
        <v>4</v>
      </c>
      <c r="D77" s="76">
        <v>240</v>
      </c>
      <c r="E77" s="63"/>
      <c r="F77" s="59">
        <f t="shared" si="1"/>
      </c>
      <c r="G77" s="7">
        <f t="shared" si="0"/>
      </c>
    </row>
    <row r="78" spans="1:7" ht="24">
      <c r="A78" s="60" t="s">
        <v>5</v>
      </c>
      <c r="B78" s="61" t="s">
        <v>6</v>
      </c>
      <c r="C78" s="62" t="s">
        <v>1</v>
      </c>
      <c r="D78" s="76">
        <f>+D75</f>
        <v>73</v>
      </c>
      <c r="E78" s="63"/>
      <c r="F78" s="59">
        <f aca="true" t="shared" si="2" ref="F78:F136">IF(E78="","",ROUND(D78*E78,2))</f>
      </c>
      <c r="G78" s="7">
        <f aca="true" t="shared" si="3" ref="G78:G136">IF(E78="","",Num_letra(E78))</f>
      </c>
    </row>
    <row r="79" spans="1:7" ht="180">
      <c r="A79" s="60" t="s">
        <v>82</v>
      </c>
      <c r="B79" s="61" t="s">
        <v>8</v>
      </c>
      <c r="C79" s="62" t="s">
        <v>4</v>
      </c>
      <c r="D79" s="76">
        <v>32</v>
      </c>
      <c r="E79" s="63"/>
      <c r="F79" s="59">
        <f t="shared" si="2"/>
      </c>
      <c r="G79" s="7">
        <f t="shared" si="3"/>
      </c>
    </row>
    <row r="80" spans="1:7" ht="48">
      <c r="A80" s="84" t="s">
        <v>130</v>
      </c>
      <c r="B80" s="56" t="s">
        <v>131</v>
      </c>
      <c r="C80" s="62" t="s">
        <v>9</v>
      </c>
      <c r="D80" s="76">
        <v>3000</v>
      </c>
      <c r="E80" s="63"/>
      <c r="F80" s="59">
        <f t="shared" si="2"/>
      </c>
      <c r="G80" s="7">
        <f t="shared" si="3"/>
      </c>
    </row>
    <row r="81" spans="1:7" ht="48">
      <c r="A81" s="60" t="s">
        <v>10</v>
      </c>
      <c r="B81" s="61" t="s">
        <v>11</v>
      </c>
      <c r="C81" s="62" t="s">
        <v>1</v>
      </c>
      <c r="D81" s="76">
        <f>180-D82</f>
        <v>144</v>
      </c>
      <c r="E81" s="63"/>
      <c r="F81" s="59">
        <f t="shared" si="2"/>
      </c>
      <c r="G81" s="7">
        <f t="shared" si="3"/>
      </c>
    </row>
    <row r="82" spans="1:7" ht="48">
      <c r="A82" s="60" t="s">
        <v>83</v>
      </c>
      <c r="B82" s="61" t="s">
        <v>84</v>
      </c>
      <c r="C82" s="62" t="s">
        <v>1</v>
      </c>
      <c r="D82" s="76">
        <f>180*0.2</f>
        <v>36</v>
      </c>
      <c r="E82" s="63"/>
      <c r="F82" s="59">
        <f t="shared" si="2"/>
      </c>
      <c r="G82" s="7">
        <f t="shared" si="3"/>
      </c>
    </row>
    <row r="83" spans="1:7" ht="60">
      <c r="A83" s="60" t="s">
        <v>132</v>
      </c>
      <c r="B83" s="103" t="s">
        <v>78</v>
      </c>
      <c r="C83" s="62" t="s">
        <v>4</v>
      </c>
      <c r="D83" s="76">
        <f>+D76-D77</f>
        <v>100</v>
      </c>
      <c r="E83" s="63"/>
      <c r="F83" s="59">
        <f t="shared" si="2"/>
      </c>
      <c r="G83" s="7">
        <f t="shared" si="3"/>
      </c>
    </row>
    <row r="84" spans="1:7" ht="48">
      <c r="A84" s="60" t="s">
        <v>19</v>
      </c>
      <c r="B84" s="61" t="s">
        <v>20</v>
      </c>
      <c r="C84" s="62" t="s">
        <v>1</v>
      </c>
      <c r="D84" s="76">
        <f>+D75</f>
        <v>73</v>
      </c>
      <c r="E84" s="63"/>
      <c r="F84" s="59">
        <f t="shared" si="2"/>
      </c>
      <c r="G84" s="7">
        <f t="shared" si="3"/>
      </c>
    </row>
    <row r="85" spans="1:7" s="68" customFormat="1" ht="13.5" customHeight="1">
      <c r="A85" s="80" t="s">
        <v>97</v>
      </c>
      <c r="B85" s="73" t="s">
        <v>96</v>
      </c>
      <c r="C85" s="80"/>
      <c r="D85" s="80"/>
      <c r="E85" s="80"/>
      <c r="F85" s="70">
        <f>SUM(F86:F92)</f>
        <v>0</v>
      </c>
      <c r="G85" s="74">
        <f t="shared" si="3"/>
      </c>
    </row>
    <row r="86" spans="1:7" ht="156">
      <c r="A86" s="60" t="s">
        <v>89</v>
      </c>
      <c r="B86" s="61" t="s">
        <v>90</v>
      </c>
      <c r="C86" s="62" t="s">
        <v>23</v>
      </c>
      <c r="D86" s="76">
        <v>1</v>
      </c>
      <c r="E86" s="63"/>
      <c r="F86" s="59">
        <f t="shared" si="2"/>
      </c>
      <c r="G86" s="7">
        <f t="shared" si="3"/>
      </c>
    </row>
    <row r="87" spans="1:7" ht="48">
      <c r="A87" s="64" t="s">
        <v>30</v>
      </c>
      <c r="B87" s="65" t="s">
        <v>31</v>
      </c>
      <c r="C87" s="66" t="s">
        <v>16</v>
      </c>
      <c r="D87" s="67">
        <v>15</v>
      </c>
      <c r="E87" s="63"/>
      <c r="F87" s="59">
        <f t="shared" si="2"/>
      </c>
      <c r="G87" s="7">
        <f t="shared" si="3"/>
      </c>
    </row>
    <row r="88" spans="1:7" ht="24">
      <c r="A88" s="64" t="s">
        <v>91</v>
      </c>
      <c r="B88" s="88" t="s">
        <v>92</v>
      </c>
      <c r="C88" s="81" t="s">
        <v>23</v>
      </c>
      <c r="D88" s="89">
        <v>1</v>
      </c>
      <c r="E88" s="89"/>
      <c r="F88" s="59">
        <f t="shared" si="2"/>
      </c>
      <c r="G88" s="7">
        <f t="shared" si="3"/>
      </c>
    </row>
    <row r="89" spans="1:7" ht="72">
      <c r="A89" s="64"/>
      <c r="B89" s="65" t="s">
        <v>93</v>
      </c>
      <c r="C89" s="81" t="s">
        <v>74</v>
      </c>
      <c r="D89" s="89">
        <v>1</v>
      </c>
      <c r="E89" s="63"/>
      <c r="F89" s="59">
        <f t="shared" si="2"/>
      </c>
      <c r="G89" s="7">
        <f t="shared" si="3"/>
      </c>
    </row>
    <row r="90" spans="1:7" ht="397.5" customHeight="1">
      <c r="A90" s="64"/>
      <c r="B90" s="101" t="s">
        <v>94</v>
      </c>
      <c r="C90" s="81" t="s">
        <v>23</v>
      </c>
      <c r="D90" s="89">
        <v>2</v>
      </c>
      <c r="E90" s="63"/>
      <c r="F90" s="59">
        <f t="shared" si="2"/>
      </c>
      <c r="G90" s="7">
        <f t="shared" si="3"/>
      </c>
    </row>
    <row r="91" spans="1:7" ht="12.75">
      <c r="A91" s="84"/>
      <c r="B91" s="90" t="s">
        <v>73</v>
      </c>
      <c r="C91" s="81" t="s">
        <v>74</v>
      </c>
      <c r="D91" s="89">
        <v>1</v>
      </c>
      <c r="E91" s="63"/>
      <c r="F91" s="59">
        <f t="shared" si="2"/>
      </c>
      <c r="G91" s="7">
        <f t="shared" si="3"/>
      </c>
    </row>
    <row r="92" spans="1:7" ht="24">
      <c r="A92" s="84"/>
      <c r="B92" s="90" t="s">
        <v>95</v>
      </c>
      <c r="C92" s="81" t="s">
        <v>23</v>
      </c>
      <c r="D92" s="89">
        <v>2</v>
      </c>
      <c r="E92" s="63"/>
      <c r="F92" s="59">
        <f t="shared" si="2"/>
      </c>
      <c r="G92" s="7">
        <f t="shared" si="3"/>
      </c>
    </row>
    <row r="93" spans="1:7" s="54" customFormat="1" ht="13.5" customHeight="1">
      <c r="A93" s="79" t="s">
        <v>100</v>
      </c>
      <c r="B93" s="83" t="s">
        <v>98</v>
      </c>
      <c r="C93" s="79"/>
      <c r="D93" s="79"/>
      <c r="E93" s="79"/>
      <c r="F93" s="58">
        <f>SUM(F94+F98)</f>
        <v>0</v>
      </c>
      <c r="G93" s="75">
        <f t="shared" si="3"/>
      </c>
    </row>
    <row r="94" spans="1:7" s="68" customFormat="1" ht="13.5" customHeight="1">
      <c r="A94" s="80" t="s">
        <v>101</v>
      </c>
      <c r="B94" s="73" t="s">
        <v>99</v>
      </c>
      <c r="C94" s="80"/>
      <c r="D94" s="80"/>
      <c r="E94" s="80"/>
      <c r="F94" s="70">
        <f>SUM(F95:F97)</f>
        <v>0</v>
      </c>
      <c r="G94" s="74">
        <f t="shared" si="3"/>
      </c>
    </row>
    <row r="95" spans="1:7" ht="72.75" customHeight="1">
      <c r="A95" s="60" t="s">
        <v>247</v>
      </c>
      <c r="B95" s="61" t="s">
        <v>0</v>
      </c>
      <c r="C95" s="62" t="s">
        <v>1</v>
      </c>
      <c r="D95" s="76">
        <v>16</v>
      </c>
      <c r="E95" s="63"/>
      <c r="F95" s="59">
        <f t="shared" si="2"/>
      </c>
      <c r="G95" s="7">
        <f t="shared" si="3"/>
      </c>
    </row>
    <row r="96" spans="1:7" ht="48">
      <c r="A96" s="60"/>
      <c r="B96" s="61" t="s">
        <v>102</v>
      </c>
      <c r="C96" s="62" t="s">
        <v>1</v>
      </c>
      <c r="D96" s="76">
        <v>16</v>
      </c>
      <c r="E96" s="63"/>
      <c r="F96" s="59">
        <f t="shared" si="2"/>
      </c>
      <c r="G96" s="7">
        <f t="shared" si="3"/>
      </c>
    </row>
    <row r="97" spans="1:7" ht="144">
      <c r="A97" s="60"/>
      <c r="B97" s="61" t="s">
        <v>103</v>
      </c>
      <c r="C97" s="62" t="s">
        <v>9</v>
      </c>
      <c r="D97" s="76">
        <v>100</v>
      </c>
      <c r="E97" s="63"/>
      <c r="F97" s="59">
        <f t="shared" si="2"/>
      </c>
      <c r="G97" s="7">
        <f t="shared" si="3"/>
      </c>
    </row>
    <row r="98" spans="1:7" s="68" customFormat="1" ht="13.5" customHeight="1">
      <c r="A98" s="80" t="s">
        <v>108</v>
      </c>
      <c r="B98" s="73" t="s">
        <v>107</v>
      </c>
      <c r="C98" s="80"/>
      <c r="D98" s="80"/>
      <c r="E98" s="80"/>
      <c r="F98" s="70">
        <f>SUM(F99:F102)</f>
        <v>0</v>
      </c>
      <c r="G98" s="74">
        <f t="shared" si="3"/>
      </c>
    </row>
    <row r="99" spans="1:7" ht="24">
      <c r="A99" s="84"/>
      <c r="B99" s="90" t="s">
        <v>104</v>
      </c>
      <c r="C99" s="81" t="s">
        <v>23</v>
      </c>
      <c r="D99" s="89">
        <v>1</v>
      </c>
      <c r="E99" s="63"/>
      <c r="F99" s="59">
        <f t="shared" si="2"/>
      </c>
      <c r="G99" s="7">
        <f t="shared" si="3"/>
      </c>
    </row>
    <row r="100" spans="1:7" ht="24">
      <c r="A100" s="84"/>
      <c r="B100" s="90" t="s">
        <v>105</v>
      </c>
      <c r="C100" s="81" t="s">
        <v>23</v>
      </c>
      <c r="D100" s="89">
        <v>1</v>
      </c>
      <c r="E100" s="63"/>
      <c r="F100" s="59">
        <f t="shared" si="2"/>
      </c>
      <c r="G100" s="7">
        <f t="shared" si="3"/>
      </c>
    </row>
    <row r="101" spans="1:7" ht="12.75">
      <c r="A101" s="84"/>
      <c r="B101" s="88" t="s">
        <v>73</v>
      </c>
      <c r="C101" s="81" t="s">
        <v>74</v>
      </c>
      <c r="D101" s="89">
        <v>1</v>
      </c>
      <c r="E101" s="63"/>
      <c r="F101" s="59">
        <f t="shared" si="2"/>
      </c>
      <c r="G101" s="7">
        <f t="shared" si="3"/>
      </c>
    </row>
    <row r="102" spans="1:7" ht="24">
      <c r="A102" s="84"/>
      <c r="B102" s="88" t="s">
        <v>106</v>
      </c>
      <c r="C102" s="81" t="s">
        <v>23</v>
      </c>
      <c r="D102" s="89">
        <v>1</v>
      </c>
      <c r="E102" s="63"/>
      <c r="F102" s="59">
        <f t="shared" si="2"/>
      </c>
      <c r="G102" s="7">
        <f t="shared" si="3"/>
      </c>
    </row>
    <row r="103" spans="1:7" s="54" customFormat="1" ht="13.5" customHeight="1">
      <c r="A103" s="79" t="s">
        <v>113</v>
      </c>
      <c r="B103" s="83" t="s">
        <v>109</v>
      </c>
      <c r="C103" s="79"/>
      <c r="D103" s="79"/>
      <c r="E103" s="79"/>
      <c r="F103" s="58">
        <f>SUM(F104+F106)</f>
        <v>0</v>
      </c>
      <c r="G103" s="75">
        <f t="shared" si="3"/>
      </c>
    </row>
    <row r="104" spans="1:7" s="68" customFormat="1" ht="13.5" customHeight="1">
      <c r="A104" s="80" t="s">
        <v>114</v>
      </c>
      <c r="B104" s="73" t="s">
        <v>110</v>
      </c>
      <c r="C104" s="80"/>
      <c r="D104" s="80"/>
      <c r="E104" s="80"/>
      <c r="F104" s="70">
        <f>SUM(F105)</f>
        <v>0</v>
      </c>
      <c r="G104" s="74">
        <f t="shared" si="3"/>
      </c>
    </row>
    <row r="105" spans="1:7" ht="144">
      <c r="A105" s="84"/>
      <c r="B105" s="61" t="s">
        <v>103</v>
      </c>
      <c r="C105" s="62" t="s">
        <v>9</v>
      </c>
      <c r="D105" s="76">
        <v>571.3422008271314</v>
      </c>
      <c r="E105" s="63"/>
      <c r="F105" s="59">
        <f t="shared" si="2"/>
      </c>
      <c r="G105" s="7">
        <f t="shared" si="3"/>
      </c>
    </row>
    <row r="106" spans="1:7" s="68" customFormat="1" ht="13.5" customHeight="1">
      <c r="A106" s="80" t="s">
        <v>115</v>
      </c>
      <c r="B106" s="73" t="s">
        <v>112</v>
      </c>
      <c r="C106" s="80"/>
      <c r="D106" s="80"/>
      <c r="E106" s="80"/>
      <c r="F106" s="70">
        <f>SUM(F107:F108)</f>
        <v>0</v>
      </c>
      <c r="G106" s="74">
        <f t="shared" si="3"/>
      </c>
    </row>
    <row r="107" spans="1:7" ht="12.75">
      <c r="A107" s="84"/>
      <c r="B107" s="88" t="s">
        <v>111</v>
      </c>
      <c r="C107" s="81" t="s">
        <v>2</v>
      </c>
      <c r="D107" s="89">
        <v>200</v>
      </c>
      <c r="E107" s="63"/>
      <c r="F107" s="59">
        <f t="shared" si="2"/>
      </c>
      <c r="G107" s="7">
        <f t="shared" si="3"/>
      </c>
    </row>
    <row r="108" spans="1:7" ht="12.75">
      <c r="A108" s="84"/>
      <c r="B108" s="88" t="s">
        <v>73</v>
      </c>
      <c r="C108" s="81" t="s">
        <v>74</v>
      </c>
      <c r="D108" s="89">
        <v>1</v>
      </c>
      <c r="E108" s="63"/>
      <c r="F108" s="59">
        <f t="shared" si="2"/>
      </c>
      <c r="G108" s="7">
        <f t="shared" si="3"/>
      </c>
    </row>
    <row r="109" spans="1:7" s="54" customFormat="1" ht="13.5" customHeight="1">
      <c r="A109" s="79" t="s">
        <v>120</v>
      </c>
      <c r="B109" s="83" t="s">
        <v>118</v>
      </c>
      <c r="C109" s="79"/>
      <c r="D109" s="79"/>
      <c r="E109" s="79"/>
      <c r="F109" s="58">
        <f>SUM(F110+F122)</f>
        <v>0</v>
      </c>
      <c r="G109" s="75">
        <f t="shared" si="3"/>
      </c>
    </row>
    <row r="110" spans="1:7" s="68" customFormat="1" ht="13.5" customHeight="1">
      <c r="A110" s="80" t="s">
        <v>121</v>
      </c>
      <c r="B110" s="73" t="s">
        <v>119</v>
      </c>
      <c r="C110" s="80"/>
      <c r="D110" s="80"/>
      <c r="E110" s="80"/>
      <c r="F110" s="70">
        <f>SUM(F111:F121)</f>
        <v>0</v>
      </c>
      <c r="G110" s="74">
        <f t="shared" si="3"/>
      </c>
    </row>
    <row r="111" spans="1:7" ht="72">
      <c r="A111" s="60" t="s">
        <v>247</v>
      </c>
      <c r="B111" s="61" t="s">
        <v>81</v>
      </c>
      <c r="C111" s="62" t="s">
        <v>1</v>
      </c>
      <c r="D111" s="76">
        <v>60</v>
      </c>
      <c r="E111" s="63"/>
      <c r="F111" s="59">
        <f t="shared" si="2"/>
      </c>
      <c r="G111" s="7">
        <f t="shared" si="3"/>
      </c>
    </row>
    <row r="112" spans="1:7" ht="84">
      <c r="A112" s="60" t="s">
        <v>134</v>
      </c>
      <c r="B112" s="61" t="s">
        <v>133</v>
      </c>
      <c r="C112" s="62" t="s">
        <v>4</v>
      </c>
      <c r="D112" s="76">
        <v>340</v>
      </c>
      <c r="E112" s="63"/>
      <c r="F112" s="59">
        <f t="shared" si="2"/>
      </c>
      <c r="G112" s="7">
        <f t="shared" si="3"/>
      </c>
    </row>
    <row r="113" spans="1:7" ht="72">
      <c r="A113" s="60" t="s">
        <v>129</v>
      </c>
      <c r="B113" s="61" t="s">
        <v>3</v>
      </c>
      <c r="C113" s="62" t="s">
        <v>4</v>
      </c>
      <c r="D113" s="76">
        <v>260</v>
      </c>
      <c r="E113" s="63"/>
      <c r="F113" s="59">
        <f t="shared" si="2"/>
      </c>
      <c r="G113" s="7">
        <f t="shared" si="3"/>
      </c>
    </row>
    <row r="114" spans="1:7" ht="24">
      <c r="A114" s="60" t="s">
        <v>5</v>
      </c>
      <c r="B114" s="61" t="s">
        <v>6</v>
      </c>
      <c r="C114" s="62" t="s">
        <v>1</v>
      </c>
      <c r="D114" s="76">
        <f>+D111</f>
        <v>60</v>
      </c>
      <c r="E114" s="63"/>
      <c r="F114" s="59">
        <f t="shared" si="2"/>
      </c>
      <c r="G114" s="7">
        <f t="shared" si="3"/>
      </c>
    </row>
    <row r="115" spans="1:7" ht="180">
      <c r="A115" s="60" t="s">
        <v>82</v>
      </c>
      <c r="B115" s="61" t="s">
        <v>8</v>
      </c>
      <c r="C115" s="62" t="s">
        <v>4</v>
      </c>
      <c r="D115" s="76">
        <v>40</v>
      </c>
      <c r="E115" s="63"/>
      <c r="F115" s="59">
        <f t="shared" si="2"/>
      </c>
      <c r="G115" s="7">
        <f t="shared" si="3"/>
      </c>
    </row>
    <row r="116" spans="1:7" ht="60">
      <c r="A116" s="60" t="s">
        <v>116</v>
      </c>
      <c r="B116" s="61" t="s">
        <v>117</v>
      </c>
      <c r="C116" s="62" t="s">
        <v>2</v>
      </c>
      <c r="D116" s="76">
        <v>42</v>
      </c>
      <c r="E116" s="63"/>
      <c r="F116" s="59">
        <f t="shared" si="2"/>
      </c>
      <c r="G116" s="7">
        <f t="shared" si="3"/>
      </c>
    </row>
    <row r="117" spans="1:7" ht="54" customHeight="1">
      <c r="A117" s="102" t="s">
        <v>130</v>
      </c>
      <c r="B117" s="56" t="s">
        <v>131</v>
      </c>
      <c r="C117" s="62" t="s">
        <v>9</v>
      </c>
      <c r="D117" s="76">
        <v>4100</v>
      </c>
      <c r="E117" s="63"/>
      <c r="F117" s="59">
        <f t="shared" si="2"/>
      </c>
      <c r="G117" s="7">
        <f t="shared" si="3"/>
      </c>
    </row>
    <row r="118" spans="1:7" ht="48">
      <c r="A118" s="60" t="s">
        <v>10</v>
      </c>
      <c r="B118" s="61" t="s">
        <v>11</v>
      </c>
      <c r="C118" s="62" t="s">
        <v>1</v>
      </c>
      <c r="D118" s="76">
        <v>40</v>
      </c>
      <c r="E118" s="63"/>
      <c r="F118" s="59">
        <f t="shared" si="2"/>
      </c>
      <c r="G118" s="7">
        <f t="shared" si="3"/>
      </c>
    </row>
    <row r="119" spans="1:7" ht="48">
      <c r="A119" s="60" t="s">
        <v>83</v>
      </c>
      <c r="B119" s="61" t="s">
        <v>84</v>
      </c>
      <c r="C119" s="62" t="s">
        <v>1</v>
      </c>
      <c r="D119" s="76">
        <v>164</v>
      </c>
      <c r="E119" s="63"/>
      <c r="F119" s="59">
        <f t="shared" si="2"/>
      </c>
      <c r="G119" s="7">
        <f t="shared" si="3"/>
      </c>
    </row>
    <row r="120" spans="1:7" ht="60">
      <c r="A120" s="60" t="s">
        <v>132</v>
      </c>
      <c r="B120" s="103" t="s">
        <v>78</v>
      </c>
      <c r="C120" s="62" t="s">
        <v>4</v>
      </c>
      <c r="D120" s="76">
        <f>+D112-D113</f>
        <v>80</v>
      </c>
      <c r="E120" s="63"/>
      <c r="F120" s="59">
        <f t="shared" si="2"/>
      </c>
      <c r="G120" s="7">
        <f t="shared" si="3"/>
      </c>
    </row>
    <row r="121" spans="1:7" ht="48">
      <c r="A121" s="60" t="s">
        <v>19</v>
      </c>
      <c r="B121" s="61" t="s">
        <v>20</v>
      </c>
      <c r="C121" s="62" t="s">
        <v>1</v>
      </c>
      <c r="D121" s="76">
        <f>+D111</f>
        <v>60</v>
      </c>
      <c r="E121" s="63"/>
      <c r="F121" s="59">
        <f t="shared" si="2"/>
      </c>
      <c r="G121" s="7">
        <f t="shared" si="3"/>
      </c>
    </row>
    <row r="122" spans="1:7" s="68" customFormat="1" ht="13.5" customHeight="1">
      <c r="A122" s="80" t="s">
        <v>138</v>
      </c>
      <c r="B122" s="73" t="s">
        <v>137</v>
      </c>
      <c r="C122" s="80"/>
      <c r="D122" s="80"/>
      <c r="E122" s="80"/>
      <c r="F122" s="70">
        <f>SUM(F123:F127)</f>
        <v>0</v>
      </c>
      <c r="G122" s="74">
        <f t="shared" si="3"/>
      </c>
    </row>
    <row r="123" spans="1:7" ht="97.5" customHeight="1">
      <c r="A123" s="84"/>
      <c r="B123" s="88" t="s">
        <v>139</v>
      </c>
      <c r="C123" s="81" t="s">
        <v>122</v>
      </c>
      <c r="D123" s="89">
        <v>1</v>
      </c>
      <c r="E123" s="63"/>
      <c r="F123" s="59">
        <f t="shared" si="2"/>
      </c>
      <c r="G123" s="7">
        <f t="shared" si="3"/>
      </c>
    </row>
    <row r="124" spans="1:7" ht="144">
      <c r="A124" s="84"/>
      <c r="B124" s="88" t="s">
        <v>140</v>
      </c>
      <c r="C124" s="81" t="s">
        <v>43</v>
      </c>
      <c r="D124" s="89">
        <v>18</v>
      </c>
      <c r="E124" s="63"/>
      <c r="F124" s="59">
        <f t="shared" si="2"/>
      </c>
      <c r="G124" s="7">
        <f t="shared" si="3"/>
      </c>
    </row>
    <row r="125" spans="1:7" ht="132">
      <c r="A125" s="84"/>
      <c r="B125" s="88" t="s">
        <v>123</v>
      </c>
      <c r="C125" s="81" t="s">
        <v>124</v>
      </c>
      <c r="D125" s="89">
        <v>2</v>
      </c>
      <c r="E125" s="63"/>
      <c r="F125" s="59">
        <f t="shared" si="2"/>
      </c>
      <c r="G125" s="7">
        <f t="shared" si="3"/>
      </c>
    </row>
    <row r="126" spans="1:7" ht="145.5" customHeight="1">
      <c r="A126" s="84"/>
      <c r="B126" s="88" t="s">
        <v>141</v>
      </c>
      <c r="C126" s="81" t="s">
        <v>9</v>
      </c>
      <c r="D126" s="89">
        <v>850</v>
      </c>
      <c r="E126" s="63"/>
      <c r="F126" s="59">
        <f t="shared" si="2"/>
      </c>
      <c r="G126" s="7">
        <f t="shared" si="3"/>
      </c>
    </row>
    <row r="127" spans="1:7" ht="161.25" customHeight="1">
      <c r="A127" s="84"/>
      <c r="B127" s="88" t="s">
        <v>142</v>
      </c>
      <c r="C127" s="81" t="s">
        <v>41</v>
      </c>
      <c r="D127" s="89">
        <v>2</v>
      </c>
      <c r="E127" s="63"/>
      <c r="F127" s="59">
        <f t="shared" si="2"/>
      </c>
      <c r="G127" s="7">
        <f t="shared" si="3"/>
      </c>
    </row>
    <row r="128" spans="1:7" s="54" customFormat="1" ht="13.5" customHeight="1">
      <c r="A128" s="79" t="s">
        <v>146</v>
      </c>
      <c r="B128" s="83" t="s">
        <v>145</v>
      </c>
      <c r="C128" s="79"/>
      <c r="D128" s="79"/>
      <c r="E128" s="79"/>
      <c r="F128" s="58">
        <f>SUM(F129)</f>
        <v>0</v>
      </c>
      <c r="G128" s="75">
        <f t="shared" si="3"/>
      </c>
    </row>
    <row r="129" spans="1:7" s="68" customFormat="1" ht="13.5" customHeight="1">
      <c r="A129" s="80" t="s">
        <v>147</v>
      </c>
      <c r="B129" s="73" t="s">
        <v>148</v>
      </c>
      <c r="C129" s="80"/>
      <c r="D129" s="80"/>
      <c r="E129" s="80"/>
      <c r="F129" s="70">
        <f>SUM(F130:F131)</f>
        <v>0</v>
      </c>
      <c r="G129" s="74">
        <f t="shared" si="3"/>
      </c>
    </row>
    <row r="130" spans="1:7" ht="132">
      <c r="A130" s="84"/>
      <c r="B130" s="88" t="s">
        <v>143</v>
      </c>
      <c r="C130" s="81" t="s">
        <v>43</v>
      </c>
      <c r="D130" s="89">
        <v>4</v>
      </c>
      <c r="E130" s="63"/>
      <c r="F130" s="59">
        <f t="shared" si="2"/>
      </c>
      <c r="G130" s="7">
        <f t="shared" si="3"/>
      </c>
    </row>
    <row r="131" spans="1:7" ht="132">
      <c r="A131" s="84"/>
      <c r="B131" s="88" t="s">
        <v>144</v>
      </c>
      <c r="C131" s="81" t="s">
        <v>43</v>
      </c>
      <c r="D131" s="89">
        <v>10</v>
      </c>
      <c r="E131" s="63"/>
      <c r="F131" s="59">
        <f t="shared" si="2"/>
      </c>
      <c r="G131" s="7">
        <f t="shared" si="3"/>
      </c>
    </row>
    <row r="132" spans="1:7" s="54" customFormat="1" ht="13.5" customHeight="1">
      <c r="A132" s="79" t="s">
        <v>154</v>
      </c>
      <c r="B132" s="83" t="s">
        <v>152</v>
      </c>
      <c r="C132" s="79"/>
      <c r="D132" s="79"/>
      <c r="E132" s="79"/>
      <c r="F132" s="58">
        <f>SUM(F133)</f>
        <v>0</v>
      </c>
      <c r="G132" s="75">
        <f t="shared" si="3"/>
      </c>
    </row>
    <row r="133" spans="1:7" s="68" customFormat="1" ht="13.5" customHeight="1">
      <c r="A133" s="80" t="s">
        <v>155</v>
      </c>
      <c r="B133" s="73" t="s">
        <v>153</v>
      </c>
      <c r="C133" s="80"/>
      <c r="D133" s="80"/>
      <c r="E133" s="80"/>
      <c r="F133" s="70">
        <f>SUM(F134:F137)</f>
        <v>0</v>
      </c>
      <c r="G133" s="74">
        <f t="shared" si="3"/>
      </c>
    </row>
    <row r="134" spans="1:7" ht="24">
      <c r="A134" s="64"/>
      <c r="B134" s="88" t="s">
        <v>149</v>
      </c>
      <c r="C134" s="81" t="s">
        <v>74</v>
      </c>
      <c r="D134" s="89">
        <v>2</v>
      </c>
      <c r="E134" s="89"/>
      <c r="F134" s="59">
        <f t="shared" si="2"/>
      </c>
      <c r="G134" s="7">
        <f t="shared" si="3"/>
      </c>
    </row>
    <row r="135" spans="1:7" ht="12.75">
      <c r="A135" s="64"/>
      <c r="B135" s="88" t="s">
        <v>150</v>
      </c>
      <c r="C135" s="81" t="s">
        <v>74</v>
      </c>
      <c r="D135" s="89">
        <v>1</v>
      </c>
      <c r="E135" s="89"/>
      <c r="F135" s="59">
        <f t="shared" si="2"/>
      </c>
      <c r="G135" s="7">
        <f t="shared" si="3"/>
      </c>
    </row>
    <row r="136" spans="1:7" ht="12.75">
      <c r="A136" s="64"/>
      <c r="B136" s="88" t="s">
        <v>73</v>
      </c>
      <c r="C136" s="81" t="s">
        <v>74</v>
      </c>
      <c r="D136" s="89">
        <v>1</v>
      </c>
      <c r="E136" s="89"/>
      <c r="F136" s="59">
        <f t="shared" si="2"/>
      </c>
      <c r="G136" s="7">
        <f t="shared" si="3"/>
      </c>
    </row>
    <row r="137" spans="1:7" ht="96">
      <c r="A137" s="64" t="s">
        <v>151</v>
      </c>
      <c r="B137" s="88" t="s">
        <v>135</v>
      </c>
      <c r="C137" s="81" t="s">
        <v>23</v>
      </c>
      <c r="D137" s="89">
        <v>1</v>
      </c>
      <c r="E137" s="89"/>
      <c r="F137" s="59">
        <f aca="true" t="shared" si="4" ref="F137:F193">IF(E137="","",ROUND(D137*E137,2))</f>
      </c>
      <c r="G137" s="7">
        <f aca="true" t="shared" si="5" ref="G137:G193">IF(E137="","",Num_letra(E137))</f>
      </c>
    </row>
    <row r="138" spans="1:7" s="54" customFormat="1" ht="13.5" customHeight="1">
      <c r="A138" s="79" t="s">
        <v>181</v>
      </c>
      <c r="B138" s="83" t="s">
        <v>180</v>
      </c>
      <c r="C138" s="79"/>
      <c r="D138" s="79"/>
      <c r="E138" s="79"/>
      <c r="F138" s="58">
        <f>SUM(F139:F155)</f>
        <v>0</v>
      </c>
      <c r="G138" s="75">
        <f t="shared" si="5"/>
      </c>
    </row>
    <row r="139" spans="1:7" ht="75.75" customHeight="1">
      <c r="A139" s="84" t="s">
        <v>247</v>
      </c>
      <c r="B139" s="56" t="s">
        <v>156</v>
      </c>
      <c r="C139" s="84" t="s">
        <v>1</v>
      </c>
      <c r="D139" s="84">
        <v>11</v>
      </c>
      <c r="E139" s="84"/>
      <c r="F139" s="59">
        <f t="shared" si="4"/>
      </c>
      <c r="G139" s="7">
        <f t="shared" si="5"/>
      </c>
    </row>
    <row r="140" spans="1:7" ht="84">
      <c r="A140" s="84" t="s">
        <v>134</v>
      </c>
      <c r="B140" s="56" t="s">
        <v>136</v>
      </c>
      <c r="C140" s="84" t="s">
        <v>4</v>
      </c>
      <c r="D140" s="84">
        <v>1.2</v>
      </c>
      <c r="E140" s="84"/>
      <c r="F140" s="59">
        <f t="shared" si="4"/>
      </c>
      <c r="G140" s="7">
        <f t="shared" si="5"/>
      </c>
    </row>
    <row r="141" spans="1:7" ht="63" customHeight="1">
      <c r="A141" s="84" t="s">
        <v>157</v>
      </c>
      <c r="B141" s="56" t="s">
        <v>158</v>
      </c>
      <c r="C141" s="84" t="s">
        <v>159</v>
      </c>
      <c r="D141" s="84">
        <v>40</v>
      </c>
      <c r="E141" s="84"/>
      <c r="F141" s="59">
        <f t="shared" si="4"/>
      </c>
      <c r="G141" s="7">
        <f t="shared" si="5"/>
      </c>
    </row>
    <row r="142" spans="1:7" ht="72">
      <c r="A142" s="84" t="s">
        <v>160</v>
      </c>
      <c r="B142" s="56" t="s">
        <v>161</v>
      </c>
      <c r="C142" s="84" t="s">
        <v>2</v>
      </c>
      <c r="D142" s="84">
        <v>12</v>
      </c>
      <c r="E142" s="84"/>
      <c r="F142" s="59">
        <f t="shared" si="4"/>
      </c>
      <c r="G142" s="7">
        <f t="shared" si="5"/>
      </c>
    </row>
    <row r="143" spans="1:7" ht="60">
      <c r="A143" s="84" t="s">
        <v>162</v>
      </c>
      <c r="B143" s="56" t="s">
        <v>163</v>
      </c>
      <c r="C143" s="84" t="s">
        <v>2</v>
      </c>
      <c r="D143" s="84">
        <v>16</v>
      </c>
      <c r="E143" s="84"/>
      <c r="F143" s="59">
        <f t="shared" si="4"/>
      </c>
      <c r="G143" s="7">
        <f t="shared" si="5"/>
      </c>
    </row>
    <row r="144" spans="1:7" ht="24">
      <c r="A144" s="84" t="s">
        <v>5</v>
      </c>
      <c r="B144" s="56" t="s">
        <v>6</v>
      </c>
      <c r="C144" s="84" t="s">
        <v>1</v>
      </c>
      <c r="D144" s="84">
        <v>11</v>
      </c>
      <c r="E144" s="84"/>
      <c r="F144" s="59">
        <f t="shared" si="4"/>
      </c>
      <c r="G144" s="7">
        <f t="shared" si="5"/>
      </c>
    </row>
    <row r="145" spans="1:7" ht="60">
      <c r="A145" s="84" t="s">
        <v>164</v>
      </c>
      <c r="B145" s="56" t="s">
        <v>165</v>
      </c>
      <c r="C145" s="84" t="s">
        <v>1</v>
      </c>
      <c r="D145" s="84">
        <v>0.518</v>
      </c>
      <c r="E145" s="84"/>
      <c r="F145" s="59">
        <f t="shared" si="4"/>
      </c>
      <c r="G145" s="7">
        <f t="shared" si="5"/>
      </c>
    </row>
    <row r="146" spans="1:7" ht="49.5" customHeight="1">
      <c r="A146" s="102" t="s">
        <v>130</v>
      </c>
      <c r="B146" s="56" t="s">
        <v>131</v>
      </c>
      <c r="C146" s="84" t="s">
        <v>9</v>
      </c>
      <c r="D146" s="84">
        <v>15.09</v>
      </c>
      <c r="E146" s="84"/>
      <c r="F146" s="59">
        <f t="shared" si="4"/>
      </c>
      <c r="G146" s="7">
        <f t="shared" si="5"/>
      </c>
    </row>
    <row r="147" spans="1:7" ht="48">
      <c r="A147" s="84" t="s">
        <v>10</v>
      </c>
      <c r="B147" s="56" t="s">
        <v>11</v>
      </c>
      <c r="C147" s="84" t="s">
        <v>1</v>
      </c>
      <c r="D147" s="84">
        <v>3.28</v>
      </c>
      <c r="E147" s="84"/>
      <c r="F147" s="59">
        <f t="shared" si="4"/>
      </c>
      <c r="G147" s="7">
        <f t="shared" si="5"/>
      </c>
    </row>
    <row r="148" spans="1:7" ht="12.75">
      <c r="A148" s="84" t="s">
        <v>166</v>
      </c>
      <c r="B148" s="56" t="s">
        <v>167</v>
      </c>
      <c r="C148" s="84" t="s">
        <v>43</v>
      </c>
      <c r="D148" s="84">
        <v>9.5</v>
      </c>
      <c r="E148" s="84"/>
      <c r="F148" s="59">
        <f t="shared" si="4"/>
      </c>
      <c r="G148" s="7">
        <f t="shared" si="5"/>
      </c>
    </row>
    <row r="149" spans="1:7" ht="84">
      <c r="A149" s="84" t="s">
        <v>168</v>
      </c>
      <c r="B149" s="56" t="s">
        <v>169</v>
      </c>
      <c r="C149" s="84" t="s">
        <v>1</v>
      </c>
      <c r="D149" s="84">
        <v>5.33</v>
      </c>
      <c r="E149" s="84"/>
      <c r="F149" s="59">
        <f t="shared" si="4"/>
      </c>
      <c r="G149" s="7">
        <f t="shared" si="5"/>
      </c>
    </row>
    <row r="150" spans="1:7" ht="96">
      <c r="A150" s="84" t="s">
        <v>170</v>
      </c>
      <c r="B150" s="56" t="s">
        <v>171</v>
      </c>
      <c r="C150" s="84" t="s">
        <v>1</v>
      </c>
      <c r="D150" s="84">
        <v>12.68</v>
      </c>
      <c r="E150" s="84"/>
      <c r="F150" s="59">
        <f t="shared" si="4"/>
      </c>
      <c r="G150" s="7">
        <f t="shared" si="5"/>
      </c>
    </row>
    <row r="151" spans="1:7" ht="72">
      <c r="A151" s="84" t="s">
        <v>172</v>
      </c>
      <c r="B151" s="56" t="s">
        <v>173</v>
      </c>
      <c r="C151" s="84" t="s">
        <v>43</v>
      </c>
      <c r="D151" s="84">
        <v>10.1</v>
      </c>
      <c r="E151" s="84"/>
      <c r="F151" s="59">
        <f t="shared" si="4"/>
      </c>
      <c r="G151" s="7">
        <f t="shared" si="5"/>
      </c>
    </row>
    <row r="152" spans="1:7" ht="24">
      <c r="A152" s="84">
        <v>4130.01</v>
      </c>
      <c r="B152" s="56" t="s">
        <v>174</v>
      </c>
      <c r="C152" s="84" t="s">
        <v>1</v>
      </c>
      <c r="D152" s="84">
        <v>2.27</v>
      </c>
      <c r="E152" s="84"/>
      <c r="F152" s="59">
        <f t="shared" si="4"/>
      </c>
      <c r="G152" s="7">
        <f t="shared" si="5"/>
      </c>
    </row>
    <row r="153" spans="1:7" ht="12.75">
      <c r="A153" s="84">
        <v>4130.02</v>
      </c>
      <c r="B153" s="56" t="s">
        <v>175</v>
      </c>
      <c r="C153" s="84" t="s">
        <v>1</v>
      </c>
      <c r="D153" s="84">
        <v>2.27</v>
      </c>
      <c r="E153" s="84"/>
      <c r="F153" s="59">
        <f t="shared" si="4"/>
      </c>
      <c r="G153" s="7">
        <f t="shared" si="5"/>
      </c>
    </row>
    <row r="154" spans="1:7" ht="84">
      <c r="A154" s="84" t="s">
        <v>176</v>
      </c>
      <c r="B154" s="56" t="s">
        <v>177</v>
      </c>
      <c r="C154" s="84" t="s">
        <v>41</v>
      </c>
      <c r="D154" s="84">
        <v>1</v>
      </c>
      <c r="E154" s="84"/>
      <c r="F154" s="59">
        <f t="shared" si="4"/>
      </c>
      <c r="G154" s="7">
        <f t="shared" si="5"/>
      </c>
    </row>
    <row r="155" spans="1:7" ht="72">
      <c r="A155" s="84" t="s">
        <v>178</v>
      </c>
      <c r="B155" s="56" t="s">
        <v>179</v>
      </c>
      <c r="C155" s="84" t="s">
        <v>1</v>
      </c>
      <c r="D155" s="84">
        <v>17.14</v>
      </c>
      <c r="E155" s="84"/>
      <c r="F155" s="59">
        <f t="shared" si="4"/>
      </c>
      <c r="G155" s="7">
        <f t="shared" si="5"/>
      </c>
    </row>
    <row r="156" spans="1:7" s="54" customFormat="1" ht="13.5" customHeight="1">
      <c r="A156" s="79" t="s">
        <v>183</v>
      </c>
      <c r="B156" s="83" t="s">
        <v>182</v>
      </c>
      <c r="C156" s="79"/>
      <c r="D156" s="79"/>
      <c r="E156" s="79"/>
      <c r="F156" s="58">
        <f>SUM(F157:F193)</f>
        <v>0</v>
      </c>
      <c r="G156" s="75">
        <f t="shared" si="5"/>
      </c>
    </row>
    <row r="157" spans="1:7" ht="13.5" customHeight="1" hidden="1">
      <c r="A157" s="84"/>
      <c r="B157" s="91" t="s">
        <v>184</v>
      </c>
      <c r="C157" s="92" t="s">
        <v>23</v>
      </c>
      <c r="D157" s="99">
        <v>1</v>
      </c>
      <c r="E157" s="93"/>
      <c r="F157" s="59">
        <f t="shared" si="4"/>
      </c>
      <c r="G157" s="7">
        <f t="shared" si="5"/>
      </c>
    </row>
    <row r="158" spans="1:7" ht="72">
      <c r="A158" s="84"/>
      <c r="B158" s="91" t="s">
        <v>185</v>
      </c>
      <c r="C158" s="94" t="s">
        <v>23</v>
      </c>
      <c r="D158" s="99">
        <v>2</v>
      </c>
      <c r="E158" s="63"/>
      <c r="F158" s="59">
        <f t="shared" si="4"/>
      </c>
      <c r="G158" s="7">
        <f t="shared" si="5"/>
      </c>
    </row>
    <row r="159" spans="1:7" ht="48">
      <c r="A159" s="84"/>
      <c r="B159" s="91" t="s">
        <v>186</v>
      </c>
      <c r="C159" s="92" t="s">
        <v>23</v>
      </c>
      <c r="D159" s="99">
        <v>1</v>
      </c>
      <c r="E159" s="63"/>
      <c r="F159" s="59">
        <f t="shared" si="4"/>
      </c>
      <c r="G159" s="7">
        <f t="shared" si="5"/>
      </c>
    </row>
    <row r="160" spans="1:7" ht="48">
      <c r="A160" s="84"/>
      <c r="B160" s="91" t="s">
        <v>187</v>
      </c>
      <c r="C160" s="92" t="s">
        <v>23</v>
      </c>
      <c r="D160" s="99">
        <v>1</v>
      </c>
      <c r="E160" s="63"/>
      <c r="F160" s="59">
        <f t="shared" si="4"/>
      </c>
      <c r="G160" s="7">
        <f t="shared" si="5"/>
      </c>
    </row>
    <row r="161" spans="1:7" ht="60">
      <c r="A161" s="84"/>
      <c r="B161" s="91" t="s">
        <v>188</v>
      </c>
      <c r="C161" s="92" t="s">
        <v>23</v>
      </c>
      <c r="D161" s="99">
        <v>2</v>
      </c>
      <c r="E161" s="63"/>
      <c r="F161" s="59">
        <f t="shared" si="4"/>
      </c>
      <c r="G161" s="7">
        <f t="shared" si="5"/>
      </c>
    </row>
    <row r="162" spans="1:7" ht="60">
      <c r="A162" s="84"/>
      <c r="B162" s="91" t="s">
        <v>189</v>
      </c>
      <c r="C162" s="92" t="s">
        <v>23</v>
      </c>
      <c r="D162" s="99">
        <v>4</v>
      </c>
      <c r="E162" s="63"/>
      <c r="F162" s="59">
        <f t="shared" si="4"/>
      </c>
      <c r="G162" s="7">
        <f t="shared" si="5"/>
      </c>
    </row>
    <row r="163" spans="1:7" ht="60">
      <c r="A163" s="84"/>
      <c r="B163" s="91" t="s">
        <v>190</v>
      </c>
      <c r="C163" s="95" t="s">
        <v>23</v>
      </c>
      <c r="D163" s="99">
        <v>3</v>
      </c>
      <c r="E163" s="63"/>
      <c r="F163" s="59">
        <f t="shared" si="4"/>
      </c>
      <c r="G163" s="7">
        <f t="shared" si="5"/>
      </c>
    </row>
    <row r="164" spans="1:7" ht="60">
      <c r="A164" s="84"/>
      <c r="B164" s="91" t="s">
        <v>191</v>
      </c>
      <c r="C164" s="95" t="s">
        <v>23</v>
      </c>
      <c r="D164" s="99">
        <v>3</v>
      </c>
      <c r="E164" s="63"/>
      <c r="F164" s="59">
        <f t="shared" si="4"/>
      </c>
      <c r="G164" s="7">
        <f t="shared" si="5"/>
      </c>
    </row>
    <row r="165" spans="1:7" ht="60">
      <c r="A165" s="84"/>
      <c r="B165" s="91" t="s">
        <v>192</v>
      </c>
      <c r="C165" s="95" t="s">
        <v>23</v>
      </c>
      <c r="D165" s="99">
        <v>6</v>
      </c>
      <c r="E165" s="63"/>
      <c r="F165" s="59">
        <f t="shared" si="4"/>
      </c>
      <c r="G165" s="7">
        <f t="shared" si="5"/>
      </c>
    </row>
    <row r="166" spans="1:7" ht="60">
      <c r="A166" s="84"/>
      <c r="B166" s="91" t="s">
        <v>193</v>
      </c>
      <c r="C166" s="95" t="s">
        <v>23</v>
      </c>
      <c r="D166" s="99">
        <v>1</v>
      </c>
      <c r="E166" s="63"/>
      <c r="F166" s="59">
        <f t="shared" si="4"/>
      </c>
      <c r="G166" s="7">
        <f t="shared" si="5"/>
      </c>
    </row>
    <row r="167" spans="1:7" ht="60">
      <c r="A167" s="84"/>
      <c r="B167" s="91" t="s">
        <v>194</v>
      </c>
      <c r="C167" s="95" t="s">
        <v>23</v>
      </c>
      <c r="D167" s="99">
        <v>1</v>
      </c>
      <c r="E167" s="63"/>
      <c r="F167" s="59">
        <f t="shared" si="4"/>
      </c>
      <c r="G167" s="7">
        <f t="shared" si="5"/>
      </c>
    </row>
    <row r="168" spans="1:7" ht="60">
      <c r="A168" s="84"/>
      <c r="B168" s="91" t="s">
        <v>195</v>
      </c>
      <c r="C168" s="95" t="s">
        <v>23</v>
      </c>
      <c r="D168" s="99">
        <v>1</v>
      </c>
      <c r="E168" s="63"/>
      <c r="F168" s="59">
        <f t="shared" si="4"/>
      </c>
      <c r="G168" s="7">
        <f t="shared" si="5"/>
      </c>
    </row>
    <row r="169" spans="1:7" ht="48">
      <c r="A169" s="84"/>
      <c r="B169" s="91" t="s">
        <v>196</v>
      </c>
      <c r="C169" s="95" t="s">
        <v>197</v>
      </c>
      <c r="D169" s="99">
        <v>630</v>
      </c>
      <c r="E169" s="63"/>
      <c r="F169" s="59">
        <f t="shared" si="4"/>
      </c>
      <c r="G169" s="7">
        <f t="shared" si="5"/>
      </c>
    </row>
    <row r="170" spans="1:7" ht="48">
      <c r="A170" s="84"/>
      <c r="B170" s="91" t="s">
        <v>198</v>
      </c>
      <c r="C170" s="95" t="s">
        <v>16</v>
      </c>
      <c r="D170" s="99">
        <v>200</v>
      </c>
      <c r="E170" s="63"/>
      <c r="F170" s="59">
        <f t="shared" si="4"/>
      </c>
      <c r="G170" s="7">
        <f t="shared" si="5"/>
      </c>
    </row>
    <row r="171" spans="1:7" ht="48">
      <c r="A171" s="84"/>
      <c r="B171" s="91" t="s">
        <v>199</v>
      </c>
      <c r="C171" s="95" t="s">
        <v>16</v>
      </c>
      <c r="D171" s="99">
        <v>630</v>
      </c>
      <c r="E171" s="63"/>
      <c r="F171" s="59">
        <f t="shared" si="4"/>
      </c>
      <c r="G171" s="7">
        <f t="shared" si="5"/>
      </c>
    </row>
    <row r="172" spans="1:7" ht="48">
      <c r="A172" s="84"/>
      <c r="B172" s="91" t="s">
        <v>200</v>
      </c>
      <c r="C172" s="95" t="s">
        <v>16</v>
      </c>
      <c r="D172" s="99">
        <v>530</v>
      </c>
      <c r="E172" s="63"/>
      <c r="F172" s="59">
        <f t="shared" si="4"/>
      </c>
      <c r="G172" s="7">
        <f t="shared" si="5"/>
      </c>
    </row>
    <row r="173" spans="1:7" ht="48">
      <c r="A173" s="84"/>
      <c r="B173" s="91" t="s">
        <v>201</v>
      </c>
      <c r="C173" s="95" t="s">
        <v>16</v>
      </c>
      <c r="D173" s="99">
        <v>4234</v>
      </c>
      <c r="E173" s="63"/>
      <c r="F173" s="59">
        <f t="shared" si="4"/>
      </c>
      <c r="G173" s="7">
        <f t="shared" si="5"/>
      </c>
    </row>
    <row r="174" spans="1:7" ht="48">
      <c r="A174" s="84"/>
      <c r="B174" s="91" t="s">
        <v>202</v>
      </c>
      <c r="C174" s="92" t="s">
        <v>16</v>
      </c>
      <c r="D174" s="99">
        <v>6224</v>
      </c>
      <c r="E174" s="63"/>
      <c r="F174" s="59">
        <f t="shared" si="4"/>
      </c>
      <c r="G174" s="7">
        <f t="shared" si="5"/>
      </c>
    </row>
    <row r="175" spans="1:7" ht="60">
      <c r="A175" s="84"/>
      <c r="B175" s="91" t="s">
        <v>203</v>
      </c>
      <c r="C175" s="92" t="s">
        <v>204</v>
      </c>
      <c r="D175" s="99">
        <v>95</v>
      </c>
      <c r="E175" s="63"/>
      <c r="F175" s="59">
        <f t="shared" si="4"/>
      </c>
      <c r="G175" s="7">
        <f t="shared" si="5"/>
      </c>
    </row>
    <row r="176" spans="1:7" ht="48">
      <c r="A176" s="84"/>
      <c r="B176" s="91" t="s">
        <v>205</v>
      </c>
      <c r="C176" s="92" t="s">
        <v>204</v>
      </c>
      <c r="D176" s="99">
        <v>10</v>
      </c>
      <c r="E176" s="63"/>
      <c r="F176" s="59">
        <f t="shared" si="4"/>
      </c>
      <c r="G176" s="7">
        <f t="shared" si="5"/>
      </c>
    </row>
    <row r="177" spans="1:7" ht="48">
      <c r="A177" s="84"/>
      <c r="B177" s="91" t="s">
        <v>206</v>
      </c>
      <c r="C177" s="92" t="s">
        <v>204</v>
      </c>
      <c r="D177" s="99">
        <v>5</v>
      </c>
      <c r="E177" s="63"/>
      <c r="F177" s="59">
        <f t="shared" si="4"/>
      </c>
      <c r="G177" s="7">
        <f t="shared" si="5"/>
      </c>
    </row>
    <row r="178" spans="1:7" ht="48">
      <c r="A178" s="84"/>
      <c r="B178" s="96" t="s">
        <v>207</v>
      </c>
      <c r="C178" s="92" t="s">
        <v>204</v>
      </c>
      <c r="D178" s="99">
        <v>4</v>
      </c>
      <c r="E178" s="63"/>
      <c r="F178" s="59">
        <f t="shared" si="4"/>
      </c>
      <c r="G178" s="7">
        <f t="shared" si="5"/>
      </c>
    </row>
    <row r="179" spans="1:7" ht="36">
      <c r="A179" s="84"/>
      <c r="B179" s="91" t="s">
        <v>208</v>
      </c>
      <c r="C179" s="92" t="s">
        <v>23</v>
      </c>
      <c r="D179" s="99">
        <v>6</v>
      </c>
      <c r="E179" s="63"/>
      <c r="F179" s="59">
        <f t="shared" si="4"/>
      </c>
      <c r="G179" s="7">
        <f t="shared" si="5"/>
      </c>
    </row>
    <row r="180" spans="1:7" ht="37.5" customHeight="1">
      <c r="A180" s="84"/>
      <c r="B180" s="97" t="s">
        <v>209</v>
      </c>
      <c r="C180" s="92" t="s">
        <v>16</v>
      </c>
      <c r="D180" s="99">
        <v>1000</v>
      </c>
      <c r="E180" s="63"/>
      <c r="F180" s="59">
        <f t="shared" si="4"/>
      </c>
      <c r="G180" s="7">
        <f t="shared" si="5"/>
      </c>
    </row>
    <row r="181" spans="1:7" ht="36">
      <c r="A181" s="84"/>
      <c r="B181" s="97" t="s">
        <v>210</v>
      </c>
      <c r="C181" s="92" t="s">
        <v>16</v>
      </c>
      <c r="D181" s="99">
        <v>130</v>
      </c>
      <c r="E181" s="63"/>
      <c r="F181" s="59">
        <f t="shared" si="4"/>
      </c>
      <c r="G181" s="7">
        <f t="shared" si="5"/>
      </c>
    </row>
    <row r="182" spans="1:7" ht="48">
      <c r="A182" s="84"/>
      <c r="B182" s="97" t="s">
        <v>211</v>
      </c>
      <c r="C182" s="92" t="s">
        <v>16</v>
      </c>
      <c r="D182" s="99">
        <v>130</v>
      </c>
      <c r="E182" s="63"/>
      <c r="F182" s="59">
        <f t="shared" si="4"/>
      </c>
      <c r="G182" s="7">
        <f t="shared" si="5"/>
      </c>
    </row>
    <row r="183" spans="1:7" ht="48">
      <c r="A183" s="84"/>
      <c r="B183" s="98" t="s">
        <v>212</v>
      </c>
      <c r="C183" s="92" t="s">
        <v>16</v>
      </c>
      <c r="D183" s="99">
        <v>40</v>
      </c>
      <c r="E183" s="63"/>
      <c r="F183" s="59">
        <f t="shared" si="4"/>
      </c>
      <c r="G183" s="7">
        <f t="shared" si="5"/>
      </c>
    </row>
    <row r="184" spans="1:7" ht="60">
      <c r="A184" s="84"/>
      <c r="B184" s="98" t="s">
        <v>213</v>
      </c>
      <c r="C184" s="92" t="s">
        <v>214</v>
      </c>
      <c r="D184" s="99">
        <v>1</v>
      </c>
      <c r="E184" s="63"/>
      <c r="F184" s="59">
        <f t="shared" si="4"/>
      </c>
      <c r="G184" s="7">
        <f t="shared" si="5"/>
      </c>
    </row>
    <row r="185" spans="1:7" ht="36">
      <c r="A185" s="84"/>
      <c r="B185" s="98" t="s">
        <v>215</v>
      </c>
      <c r="C185" s="92" t="s">
        <v>23</v>
      </c>
      <c r="D185" s="99">
        <v>2</v>
      </c>
      <c r="E185" s="63"/>
      <c r="F185" s="59">
        <f t="shared" si="4"/>
      </c>
      <c r="G185" s="7">
        <f t="shared" si="5"/>
      </c>
    </row>
    <row r="186" spans="1:7" ht="36">
      <c r="A186" s="84"/>
      <c r="B186" s="98" t="s">
        <v>216</v>
      </c>
      <c r="C186" s="92" t="s">
        <v>23</v>
      </c>
      <c r="D186" s="99">
        <v>6</v>
      </c>
      <c r="E186" s="63"/>
      <c r="F186" s="59">
        <f t="shared" si="4"/>
      </c>
      <c r="G186" s="7">
        <f t="shared" si="5"/>
      </c>
    </row>
    <row r="187" spans="1:7" ht="36">
      <c r="A187" s="84"/>
      <c r="B187" s="91" t="s">
        <v>217</v>
      </c>
      <c r="C187" s="92" t="s">
        <v>23</v>
      </c>
      <c r="D187" s="99">
        <v>13</v>
      </c>
      <c r="E187" s="63"/>
      <c r="F187" s="59">
        <f t="shared" si="4"/>
      </c>
      <c r="G187" s="7">
        <f t="shared" si="5"/>
      </c>
    </row>
    <row r="188" spans="1:7" ht="36">
      <c r="A188" s="84"/>
      <c r="B188" s="91" t="s">
        <v>218</v>
      </c>
      <c r="C188" s="92" t="s">
        <v>23</v>
      </c>
      <c r="D188" s="99">
        <v>7</v>
      </c>
      <c r="E188" s="63"/>
      <c r="F188" s="59">
        <f t="shared" si="4"/>
      </c>
      <c r="G188" s="7">
        <f t="shared" si="5"/>
      </c>
    </row>
    <row r="189" spans="1:7" ht="48">
      <c r="A189" s="84"/>
      <c r="B189" s="91" t="s">
        <v>219</v>
      </c>
      <c r="C189" s="92" t="s">
        <v>23</v>
      </c>
      <c r="D189" s="99">
        <v>21</v>
      </c>
      <c r="E189" s="63"/>
      <c r="F189" s="59">
        <f t="shared" si="4"/>
      </c>
      <c r="G189" s="7">
        <f t="shared" si="5"/>
      </c>
    </row>
    <row r="190" spans="1:7" ht="72">
      <c r="A190" s="84"/>
      <c r="B190" s="91" t="s">
        <v>220</v>
      </c>
      <c r="C190" s="92" t="s">
        <v>23</v>
      </c>
      <c r="D190" s="99">
        <v>4</v>
      </c>
      <c r="E190" s="63"/>
      <c r="F190" s="59">
        <f t="shared" si="4"/>
      </c>
      <c r="G190" s="7">
        <f t="shared" si="5"/>
      </c>
    </row>
    <row r="191" spans="1:7" ht="72">
      <c r="A191" s="84"/>
      <c r="B191" s="91" t="s">
        <v>221</v>
      </c>
      <c r="C191" s="92" t="s">
        <v>23</v>
      </c>
      <c r="D191" s="99">
        <v>3</v>
      </c>
      <c r="E191" s="63"/>
      <c r="F191" s="59">
        <f t="shared" si="4"/>
      </c>
      <c r="G191" s="7">
        <f t="shared" si="5"/>
      </c>
    </row>
    <row r="192" spans="1:7" ht="48">
      <c r="A192" s="84"/>
      <c r="B192" s="91" t="s">
        <v>222</v>
      </c>
      <c r="C192" s="92" t="s">
        <v>23</v>
      </c>
      <c r="D192" s="99">
        <v>5</v>
      </c>
      <c r="E192" s="63"/>
      <c r="F192" s="59">
        <f t="shared" si="4"/>
      </c>
      <c r="G192" s="7">
        <f t="shared" si="5"/>
      </c>
    </row>
    <row r="193" spans="1:7" ht="54.75" customHeight="1">
      <c r="A193" s="84"/>
      <c r="B193" s="91" t="s">
        <v>223</v>
      </c>
      <c r="C193" s="92" t="s">
        <v>23</v>
      </c>
      <c r="D193" s="99">
        <v>12</v>
      </c>
      <c r="E193" s="63"/>
      <c r="F193" s="59">
        <f t="shared" si="4"/>
      </c>
      <c r="G193" s="7">
        <f t="shared" si="5"/>
      </c>
    </row>
    <row r="194" spans="1:8" ht="12.75">
      <c r="A194" s="106" t="s">
        <v>239</v>
      </c>
      <c r="B194" s="106"/>
      <c r="C194" s="106"/>
      <c r="D194" s="106"/>
      <c r="E194" s="106"/>
      <c r="F194" s="106"/>
      <c r="G194" s="106"/>
      <c r="H194" s="8"/>
    </row>
    <row r="195" spans="1:8" ht="33.75">
      <c r="A195" s="40" t="str">
        <f>A17</f>
        <v>01.00.00</v>
      </c>
      <c r="B195" s="52" t="str">
        <f>B17</f>
        <v>MODERNIZACION Y AMPLIACION DE LA PLANTA DE TRATAMIENTO DE AGUAS RESIDUALES  PARA LA LOCALIDAD DE SAN JUAN COSALÁ, MUNICIPIO DE JOCOTEPEC, JALISCO.</v>
      </c>
      <c r="C195" s="39"/>
      <c r="D195" s="28"/>
      <c r="E195" s="29"/>
      <c r="F195" s="29">
        <f>F17</f>
        <v>0</v>
      </c>
      <c r="G195" s="7"/>
      <c r="H195" s="8"/>
    </row>
    <row r="196" spans="1:8" ht="12.75">
      <c r="A196" s="46" t="str">
        <f>A18</f>
        <v>01.01.00</v>
      </c>
      <c r="B196" s="47" t="str">
        <f>B18</f>
        <v>PRETRATAMIENTO</v>
      </c>
      <c r="C196" s="48"/>
      <c r="D196" s="49"/>
      <c r="E196" s="50"/>
      <c r="F196" s="50">
        <f>F18</f>
        <v>0</v>
      </c>
      <c r="G196" s="7"/>
      <c r="H196" s="8"/>
    </row>
    <row r="197" spans="1:8" ht="12.75">
      <c r="A197" s="46" t="str">
        <f>A40</f>
        <v>01.02.00</v>
      </c>
      <c r="B197" s="47" t="str">
        <f>B40</f>
        <v>CARCAMO DE BOMBEO</v>
      </c>
      <c r="C197" s="48"/>
      <c r="D197" s="49"/>
      <c r="E197" s="50"/>
      <c r="F197" s="50">
        <f>F40</f>
        <v>0</v>
      </c>
      <c r="G197" s="7"/>
      <c r="H197" s="8"/>
    </row>
    <row r="198" spans="1:8" ht="12.75">
      <c r="A198" s="46" t="str">
        <f>A53</f>
        <v>01.03.00</v>
      </c>
      <c r="B198" s="47" t="str">
        <f>B53</f>
        <v>BIOREACTOR</v>
      </c>
      <c r="C198" s="48"/>
      <c r="D198" s="49"/>
      <c r="E198" s="50"/>
      <c r="F198" s="50">
        <f>F53</f>
        <v>0</v>
      </c>
      <c r="G198" s="7"/>
      <c r="H198" s="8"/>
    </row>
    <row r="199" spans="1:8" ht="12.75">
      <c r="A199" s="46" t="str">
        <f>A73</f>
        <v>01.04.00</v>
      </c>
      <c r="B199" s="47" t="str">
        <f>B73</f>
        <v>DIGESTOR DE LODOS</v>
      </c>
      <c r="C199" s="48"/>
      <c r="D199" s="49"/>
      <c r="E199" s="50"/>
      <c r="F199" s="50">
        <f>F73</f>
        <v>0</v>
      </c>
      <c r="G199" s="7"/>
      <c r="H199" s="8"/>
    </row>
    <row r="200" spans="1:8" ht="12.75">
      <c r="A200" s="46" t="str">
        <f>A93</f>
        <v>01.05.00</v>
      </c>
      <c r="B200" s="47" t="str">
        <f>B93</f>
        <v>TANQUE DESINFECCION UV</v>
      </c>
      <c r="C200" s="48"/>
      <c r="D200" s="49"/>
      <c r="E200" s="50"/>
      <c r="F200" s="50">
        <f>F93</f>
        <v>0</v>
      </c>
      <c r="G200" s="7"/>
      <c r="H200" s="8"/>
    </row>
    <row r="201" spans="1:8" ht="12.75">
      <c r="A201" s="46" t="str">
        <f>A103</f>
        <v>01.06.00</v>
      </c>
      <c r="B201" s="47" t="str">
        <f>B103</f>
        <v>SEDIMENTADOR SECUNDARIO</v>
      </c>
      <c r="C201" s="48"/>
      <c r="D201" s="49"/>
      <c r="E201" s="50"/>
      <c r="F201" s="50">
        <f>F103</f>
        <v>0</v>
      </c>
      <c r="G201" s="7"/>
      <c r="H201" s="8"/>
    </row>
    <row r="202" spans="1:8" ht="12.75">
      <c r="A202" s="46" t="str">
        <f>A109</f>
        <v>01.07.00</v>
      </c>
      <c r="B202" s="47" t="str">
        <f>B109</f>
        <v>ESPESADOR DE LODOS</v>
      </c>
      <c r="C202" s="48"/>
      <c r="D202" s="49"/>
      <c r="E202" s="50"/>
      <c r="F202" s="50">
        <f>F109</f>
        <v>0</v>
      </c>
      <c r="G202" s="7"/>
      <c r="H202" s="8"/>
    </row>
    <row r="203" spans="1:8" ht="12.75">
      <c r="A203" s="46" t="str">
        <f>A128</f>
        <v>01.08.00</v>
      </c>
      <c r="B203" s="47" t="str">
        <f>B128</f>
        <v>CASETA DE SOPLADORES</v>
      </c>
      <c r="C203" s="48"/>
      <c r="D203" s="49"/>
      <c r="E203" s="50"/>
      <c r="F203" s="50">
        <f>F128</f>
        <v>0</v>
      </c>
      <c r="G203" s="7"/>
      <c r="H203" s="8"/>
    </row>
    <row r="204" spans="1:8" ht="12.75">
      <c r="A204" s="46" t="str">
        <f>A132</f>
        <v>01.09.00</v>
      </c>
      <c r="B204" s="47" t="str">
        <f>B132</f>
        <v>LECHOS DE SECADO DE LODOS</v>
      </c>
      <c r="C204" s="48"/>
      <c r="D204" s="49"/>
      <c r="E204" s="50"/>
      <c r="F204" s="50">
        <f>F132</f>
        <v>0</v>
      </c>
      <c r="G204" s="7"/>
      <c r="H204" s="8"/>
    </row>
    <row r="205" spans="1:8" ht="12.75">
      <c r="A205" s="46" t="str">
        <f>A138</f>
        <v>01.10.00</v>
      </c>
      <c r="B205" s="47" t="str">
        <f>B138</f>
        <v>CCM</v>
      </c>
      <c r="C205" s="48"/>
      <c r="D205" s="49"/>
      <c r="E205" s="50"/>
      <c r="F205" s="50">
        <f>F138</f>
        <v>0</v>
      </c>
      <c r="G205" s="7"/>
      <c r="H205" s="8"/>
    </row>
    <row r="206" spans="1:8" ht="23.25" thickBot="1">
      <c r="A206" s="46" t="str">
        <f>A156</f>
        <v>01.11.00</v>
      </c>
      <c r="B206" s="47" t="str">
        <f>B156</f>
        <v>EQUIPAMIENTO Y ELECTRIFICACION DE P. T. A. R. ELECTRIFICACION, SUBESTACION Y EQUIPO DE CONTROL</v>
      </c>
      <c r="C206" s="48"/>
      <c r="D206" s="49"/>
      <c r="E206" s="50"/>
      <c r="F206" s="51">
        <f>F156</f>
        <v>0</v>
      </c>
      <c r="G206" s="7"/>
      <c r="H206" s="8"/>
    </row>
    <row r="207" spans="1:8" ht="12.75">
      <c r="A207" s="40"/>
      <c r="B207" s="6" t="s">
        <v>241</v>
      </c>
      <c r="C207" s="30"/>
      <c r="D207" s="26"/>
      <c r="E207" s="25"/>
      <c r="F207" s="27">
        <f>SUM(F196:F206)</f>
        <v>0</v>
      </c>
      <c r="G207" s="7"/>
      <c r="H207" s="8"/>
    </row>
    <row r="208" spans="1:8" ht="12.75">
      <c r="A208" s="41"/>
      <c r="B208" s="9"/>
      <c r="C208" s="39"/>
      <c r="D208" s="24"/>
      <c r="E208" s="25"/>
      <c r="F208" s="25"/>
      <c r="G208" s="7"/>
      <c r="H208" s="8"/>
    </row>
    <row r="209" spans="1:13" ht="12.75" customHeight="1">
      <c r="A209" s="42"/>
      <c r="B209" s="33"/>
      <c r="C209" s="104" t="s">
        <v>240</v>
      </c>
      <c r="D209" s="104"/>
      <c r="E209" s="104"/>
      <c r="F209" s="34">
        <f>F207</f>
        <v>0</v>
      </c>
      <c r="G209" s="32"/>
      <c r="H209" s="10"/>
      <c r="L209" s="21"/>
      <c r="M209" s="20"/>
    </row>
    <row r="210" spans="1:8" ht="12.75">
      <c r="A210" s="42"/>
      <c r="B210" s="32"/>
      <c r="C210" s="42"/>
      <c r="D210" s="35"/>
      <c r="E210" s="36"/>
      <c r="F210" s="36"/>
      <c r="G210" s="32"/>
      <c r="H210" s="10"/>
    </row>
    <row r="211" spans="1:8" ht="12.75">
      <c r="A211" s="105" t="e">
        <f>IF(F209="","",Num_letra(F209))</f>
        <v>#NAME?</v>
      </c>
      <c r="B211" s="105"/>
      <c r="C211" s="105"/>
      <c r="D211" s="105"/>
      <c r="E211" s="105"/>
      <c r="F211" s="105"/>
      <c r="G211" s="105"/>
      <c r="H211" s="10"/>
    </row>
    <row r="212" spans="1:8" ht="12.75">
      <c r="A212" s="43"/>
      <c r="B212" s="10"/>
      <c r="C212" s="43"/>
      <c r="D212" s="10"/>
      <c r="E212" s="10"/>
      <c r="F212" s="10"/>
      <c r="G212" s="10"/>
      <c r="H212" s="10"/>
    </row>
    <row r="213" spans="1:8" ht="12.75">
      <c r="A213" s="43"/>
      <c r="B213" s="10"/>
      <c r="C213" s="43"/>
      <c r="D213" s="10"/>
      <c r="E213" s="10"/>
      <c r="F213" s="11"/>
      <c r="G213" s="10"/>
      <c r="H213" s="10"/>
    </row>
    <row r="214" spans="1:8" ht="12.75">
      <c r="A214" s="43"/>
      <c r="B214" s="10"/>
      <c r="C214" s="43"/>
      <c r="D214" s="10"/>
      <c r="E214" s="10"/>
      <c r="F214" s="10"/>
      <c r="G214" s="10"/>
      <c r="H214" s="10"/>
    </row>
    <row r="215" spans="1:8" ht="12.75">
      <c r="A215" s="43"/>
      <c r="B215" s="10"/>
      <c r="C215" s="43"/>
      <c r="D215" s="10"/>
      <c r="E215" s="10"/>
      <c r="F215" s="12"/>
      <c r="G215" s="10"/>
      <c r="H215" s="10"/>
    </row>
    <row r="216" spans="1:8" ht="12.75">
      <c r="A216" s="43"/>
      <c r="B216" s="10"/>
      <c r="C216" s="43"/>
      <c r="D216" s="10"/>
      <c r="E216" s="10"/>
      <c r="F216" s="10"/>
      <c r="G216" s="10"/>
      <c r="H216" s="10"/>
    </row>
    <row r="217" spans="1:8" ht="12.75">
      <c r="A217" s="43"/>
      <c r="B217" s="10"/>
      <c r="C217" s="43"/>
      <c r="D217" s="10"/>
      <c r="E217" s="10"/>
      <c r="F217" s="13"/>
      <c r="G217" s="10"/>
      <c r="H217" s="10"/>
    </row>
    <row r="218" spans="1:8" ht="12.75">
      <c r="A218" s="44"/>
      <c r="B218" s="14"/>
      <c r="C218" s="44"/>
      <c r="D218" s="14"/>
      <c r="E218" s="14"/>
      <c r="F218" s="14"/>
      <c r="G218" s="14"/>
      <c r="H218" s="14"/>
    </row>
    <row r="219" spans="1:8" ht="12.75">
      <c r="A219" s="44"/>
      <c r="B219" s="14"/>
      <c r="C219" s="44"/>
      <c r="D219" s="14"/>
      <c r="E219" s="14"/>
      <c r="F219" s="14"/>
      <c r="G219" s="14"/>
      <c r="H219" s="14"/>
    </row>
    <row r="220" spans="1:8" ht="12.75">
      <c r="A220" s="44"/>
      <c r="B220" s="14"/>
      <c r="C220" s="44"/>
      <c r="D220" s="14"/>
      <c r="E220" s="14"/>
      <c r="F220" s="14"/>
      <c r="G220" s="14"/>
      <c r="H220" s="14"/>
    </row>
    <row r="221" spans="1:8" ht="12.75">
      <c r="A221" s="44"/>
      <c r="B221" s="14"/>
      <c r="C221" s="44"/>
      <c r="D221" s="14"/>
      <c r="E221" s="14"/>
      <c r="F221" s="14"/>
      <c r="G221" s="14"/>
      <c r="H221" s="14"/>
    </row>
    <row r="222" spans="1:8" ht="12.75">
      <c r="A222" s="44"/>
      <c r="B222" s="14"/>
      <c r="C222" s="44"/>
      <c r="D222" s="14"/>
      <c r="E222" s="14"/>
      <c r="F222" s="14"/>
      <c r="G222" s="14"/>
      <c r="H222" s="14"/>
    </row>
    <row r="223" spans="1:8" ht="12.75">
      <c r="A223" s="44"/>
      <c r="B223" s="14"/>
      <c r="C223" s="44"/>
      <c r="D223" s="14"/>
      <c r="E223" s="14"/>
      <c r="F223" s="14"/>
      <c r="G223" s="14"/>
      <c r="H223" s="14"/>
    </row>
    <row r="224" spans="1:8" ht="12.75">
      <c r="A224" s="44"/>
      <c r="B224" s="14"/>
      <c r="C224" s="44"/>
      <c r="D224" s="14"/>
      <c r="E224" s="14"/>
      <c r="F224" s="14"/>
      <c r="G224" s="14"/>
      <c r="H224" s="14"/>
    </row>
    <row r="225" spans="1:8" ht="12.75">
      <c r="A225" s="44"/>
      <c r="B225" s="14"/>
      <c r="C225" s="44"/>
      <c r="D225" s="14"/>
      <c r="E225" s="14"/>
      <c r="F225" s="14"/>
      <c r="G225" s="14"/>
      <c r="H225" s="14"/>
    </row>
    <row r="226" spans="1:8" ht="12.75">
      <c r="A226" s="44"/>
      <c r="B226" s="14"/>
      <c r="C226" s="44"/>
      <c r="D226" s="14"/>
      <c r="E226" s="14"/>
      <c r="F226" s="14"/>
      <c r="G226" s="14"/>
      <c r="H226" s="14"/>
    </row>
  </sheetData>
  <sheetProtection/>
  <mergeCells count="23">
    <mergeCell ref="E7:E8"/>
    <mergeCell ref="A6:C6"/>
    <mergeCell ref="F9:G10"/>
    <mergeCell ref="E9:E10"/>
    <mergeCell ref="D7:D8"/>
    <mergeCell ref="F6:G6"/>
    <mergeCell ref="F7:G8"/>
    <mergeCell ref="F14:F15"/>
    <mergeCell ref="A12:C12"/>
    <mergeCell ref="B14:B15"/>
    <mergeCell ref="A14:A15"/>
    <mergeCell ref="F11:G12"/>
    <mergeCell ref="E11:E12"/>
    <mergeCell ref="C209:E209"/>
    <mergeCell ref="A211:G211"/>
    <mergeCell ref="A194:G194"/>
    <mergeCell ref="A1:G1"/>
    <mergeCell ref="A2:G2"/>
    <mergeCell ref="A3:G3"/>
    <mergeCell ref="A4:G4"/>
    <mergeCell ref="A7:C10"/>
    <mergeCell ref="A5:G5"/>
    <mergeCell ref="D14:D15"/>
  </mergeCells>
  <printOptions horizontalCentered="1"/>
  <pageMargins left="0.1968503937007874" right="0.1968503937007874" top="0.1968503937007874" bottom="0.3937007874015748" header="0" footer="0.1968503937007874"/>
  <pageSetup horizontalDpi="600" verticalDpi="600" orientation="landscape" scale="81" r:id="rId2"/>
  <headerFooter alignWithMargins="0">
    <oddFooter>&amp;C&amp;"Arial,Negrita"&amp;8Hoja No. &amp;P de &amp;N</oddFooter>
  </headerFooter>
  <rowBreaks count="1" manualBreakCount="1">
    <brk id="19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lsolorzano</cp:lastModifiedBy>
  <cp:lastPrinted>2008-08-28T19:54:08Z</cp:lastPrinted>
  <dcterms:created xsi:type="dcterms:W3CDTF">1998-03-11T15:46:07Z</dcterms:created>
  <dcterms:modified xsi:type="dcterms:W3CDTF">2010-06-30T17:58:57Z</dcterms:modified>
  <cp:category/>
  <cp:version/>
  <cp:contentType/>
  <cp:contentStatus/>
</cp:coreProperties>
</file>